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910" activeTab="1"/>
  </bookViews>
  <sheets>
    <sheet name="Summary" sheetId="1" r:id="rId1"/>
    <sheet name="CONC-EST-CCTA" sheetId="2" r:id="rId2"/>
  </sheets>
  <definedNames>
    <definedName name="\0">'CONC-EST-CCTA'!#REF!</definedName>
    <definedName name="\c">'CONC-EST-CCTA'!$AD$2:$AD$5</definedName>
    <definedName name="\d">'CONC-EST-CCTA'!#REF!</definedName>
    <definedName name="\m">'CONC-EST-CCTA'!#REF!</definedName>
    <definedName name="\p">'CONC-EST-CCTA'!#REF!</definedName>
    <definedName name="\s">'CONC-EST-CCTA'!#REF!</definedName>
    <definedName name="\t">'CONC-EST-CCTA'!#REF!</definedName>
    <definedName name="_0">'CONC-EST-CCTA'!$D$372</definedName>
    <definedName name="_1">'CONC-EST-CCTA'!$B$14:$H$51</definedName>
    <definedName name="_10">'CONC-EST-CCTA'!$B$326:$H$363</definedName>
    <definedName name="_2">'CONC-EST-CCTA'!$B$52:$H$90</definedName>
    <definedName name="_3">'CONC-EST-CCTA'!$B$91:$H$128</definedName>
    <definedName name="_4">'CONC-EST-CCTA'!$B$129:$H$167</definedName>
    <definedName name="_5">'CONC-EST-CCTA'!$B$168:$H$207</definedName>
    <definedName name="_6">'CONC-EST-CCTA'!$B$208:$H$245</definedName>
    <definedName name="_7">'CONC-EST-CCTA'!$B$246:$H$283</definedName>
    <definedName name="_9">'CONC-EST-CCTA'!$B$284:$H$325</definedName>
    <definedName name="_Fill" hidden="1">'CONC-EST-CCTA'!$AM$2:$AM$17</definedName>
    <definedName name="_Key2" hidden="1">'CONC-EST-CCTA'!$B$14</definedName>
    <definedName name="_Order2" hidden="1">255</definedName>
    <definedName name="ALL">'CONC-EST-CCTA'!$B$14:$H$364</definedName>
    <definedName name="D">'CONC-EST-CCTA'!$M$14:$U$60</definedName>
    <definedName name="EX">'CONC-EST-CCTA'!#REF!</definedName>
    <definedName name="L">'CONC-EST-CCTA'!#REF!</definedName>
    <definedName name="MONTH">'CONC-EST-CCTA'!$AM$2:$AN$12</definedName>
    <definedName name="_xlnm.Print_Area" localSheetId="1">'CONC-EST-CCTA'!$B$14:$H$364</definedName>
    <definedName name="_xlnm.Print_Area" localSheetId="0">'Summary'!$A$1:$G$52</definedName>
    <definedName name="_xlnm.Print_Area">'CONC-EST-CCTA'!#REF!</definedName>
    <definedName name="Print_Area_MI" localSheetId="1">'CONC-EST-CCTA'!#REF!</definedName>
    <definedName name="PRINT_AREA_MI">'CONC-EST-CCTA'!#REF!</definedName>
    <definedName name="_xlnm.Print_Titles" localSheetId="1">'CONC-EST-CCTA'!$1:$13</definedName>
    <definedName name="_xlnm.Print_Titles">'CONC-EST-CCTA'!$1:$6</definedName>
    <definedName name="Print_Titles_MI" localSheetId="1">'CONC-EST-CCTA'!$1:$6</definedName>
    <definedName name="PRINT_TITLES_MI">'CONC-EST-CCTA'!$1:$6</definedName>
    <definedName name="REV">'CONC-EST-CCTA'!$D$372</definedName>
    <definedName name="S">'CONC-EST-CCTA'!$M$1:$U$49</definedName>
    <definedName name="T">'CONC-EST-CCTA'!#REF!</definedName>
  </definedNames>
  <calcPr fullCalcOnLoad="1"/>
</workbook>
</file>

<file path=xl/sharedStrings.xml><?xml version="1.0" encoding="utf-8"?>
<sst xmlns="http://schemas.openxmlformats.org/spreadsheetml/2006/main" count="726" uniqueCount="189">
  <si>
    <t>MEASURE  C</t>
  </si>
  <si>
    <t>s1{esc}\027E\027&amp;l8D\027&amp;k2S~</t>
  </si>
  <si>
    <t>s1{esc}\027E\027&amp;l1o8D\027&amp;k2S~</t>
  </si>
  <si>
    <t>FEB</t>
  </si>
  <si>
    <t>CONCEPTUAL COST ESTIMATE SUMMARY</t>
  </si>
  <si>
    <t>HWEERRR{ESC}‚FORM B-1~</t>
  </si>
  <si>
    <t>HWEERRR{ESC}‚      FORM B-2~</t>
  </si>
  <si>
    <t>HWEERRR{ESC}‚FORM B-3~</t>
  </si>
  <si>
    <t>MAR</t>
  </si>
  <si>
    <t>TIME:</t>
  </si>
  <si>
    <t xml:space="preserve"> </t>
  </si>
  <si>
    <t>FWEERRR{ESC}FORM B-1(Rev.2, 30-Nov-93)  Page # of 1~Q</t>
  </si>
  <si>
    <t>FWEERRR{ESC}FORM B-2 (Rev.2, 30-Nov-93)  Page #~Q</t>
  </si>
  <si>
    <t>FWEERRR{ESC}FORM B-1 (Rev.2, 30-Nov-93)  Page # of 1~Q</t>
  </si>
  <si>
    <t>FWEERRR{ESC}FORM B-3 (Rev.2, 30-Nov-93)  Page # of 1~Q</t>
  </si>
  <si>
    <t>APR</t>
  </si>
  <si>
    <t xml:space="preserve">        PROPONENT:</t>
  </si>
  <si>
    <t>DATE:</t>
  </si>
  <si>
    <t>RS~AG</t>
  </si>
  <si>
    <t>Rall~AGQ</t>
  </si>
  <si>
    <t>RS~AGQ</t>
  </si>
  <si>
    <t>RT~AGQ</t>
  </si>
  <si>
    <t>MAY</t>
  </si>
  <si>
    <t>OHWEERRR{ESC}‚      FORM B-2~</t>
  </si>
  <si>
    <t>JUN</t>
  </si>
  <si>
    <t>JUL</t>
  </si>
  <si>
    <t>DESIGN CONSULTANT:</t>
  </si>
  <si>
    <t>BY:</t>
  </si>
  <si>
    <t>RALL~AG</t>
  </si>
  <si>
    <t>RALL~GQ</t>
  </si>
  <si>
    <t>AUG</t>
  </si>
  <si>
    <t xml:space="preserve">      CONTRACT NO:</t>
  </si>
  <si>
    <t>REV:</t>
  </si>
  <si>
    <t/>
  </si>
  <si>
    <t>omt2~mb0~ml8~mr169~brb1.h7~p60~</t>
  </si>
  <si>
    <t>SEP</t>
  </si>
  <si>
    <t xml:space="preserve">   TIME:</t>
  </si>
  <si>
    <t>OCT</t>
  </si>
  <si>
    <t>GROUP</t>
  </si>
  <si>
    <t>PROPONENT</t>
  </si>
  <si>
    <t>TOTAL</t>
  </si>
  <si>
    <t>PROPONENT:</t>
  </si>
  <si>
    <t xml:space="preserve">   DATE:</t>
  </si>
  <si>
    <t>NOV</t>
  </si>
  <si>
    <t xml:space="preserve"> CODE</t>
  </si>
  <si>
    <t>ITEM DESCRIPTION</t>
  </si>
  <si>
    <t>UNIT</t>
  </si>
  <si>
    <t>PRICE</t>
  </si>
  <si>
    <t>QUANTITY</t>
  </si>
  <si>
    <t>COST</t>
  </si>
  <si>
    <t xml:space="preserve">     BY:</t>
  </si>
  <si>
    <t>FWEERRR{ESC}‚FORM B-3 (Rev.2 30-Nov-93)  Page # of 1~Q</t>
  </si>
  <si>
    <t>DEC</t>
  </si>
  <si>
    <t>CONTRACT NO:</t>
  </si>
  <si>
    <t xml:space="preserve">    REV:</t>
  </si>
  <si>
    <t xml:space="preserve"> 01</t>
  </si>
  <si>
    <t>TEMPORARY WORK,DETOURS, ETC.</t>
  </si>
  <si>
    <t xml:space="preserve"> %</t>
  </si>
  <si>
    <t>MAINTENANCE OF UTILITIES</t>
  </si>
  <si>
    <t>GROUP DESCRIPTION</t>
  </si>
  <si>
    <t>COSTS (2002$)</t>
  </si>
  <si>
    <t>MOBILIZATION</t>
  </si>
  <si>
    <t>CLEARING/GRUBBING</t>
  </si>
  <si>
    <t>%</t>
  </si>
  <si>
    <t xml:space="preserve">DEMOLITION </t>
  </si>
  <si>
    <t xml:space="preserve">  ADVANCE WORK</t>
  </si>
  <si>
    <t>DEMOLITION - (Bridges &amp; Structures)</t>
  </si>
  <si>
    <t>LS</t>
  </si>
  <si>
    <t xml:space="preserve"> 02</t>
  </si>
  <si>
    <t xml:space="preserve">  EARTHWORK</t>
  </si>
  <si>
    <t xml:space="preserve"> 03</t>
  </si>
  <si>
    <t xml:space="preserve">  DRAINAGE</t>
  </si>
  <si>
    <t xml:space="preserve"> 04</t>
  </si>
  <si>
    <t xml:space="preserve">  PAVEMENT</t>
  </si>
  <si>
    <t xml:space="preserve"> 05</t>
  </si>
  <si>
    <t xml:space="preserve">  STRUCTURES</t>
  </si>
  <si>
    <t xml:space="preserve"> 06</t>
  </si>
  <si>
    <t xml:space="preserve">  MISCELLANEOUS</t>
  </si>
  <si>
    <t>TOTAL CONTRACT COST</t>
  </si>
  <si>
    <t xml:space="preserve"> 07</t>
  </si>
  <si>
    <t>WORK BY OTHERS</t>
  </si>
  <si>
    <t>SUBTOTAL</t>
  </si>
  <si>
    <t xml:space="preserve"> 08</t>
  </si>
  <si>
    <t>CONTINGENCY</t>
  </si>
  <si>
    <t>TOTAL CONSTRUCTION COST</t>
  </si>
  <si>
    <t xml:space="preserve"> 09</t>
  </si>
  <si>
    <t>ENGINEERING &amp; MANAGEMENT</t>
  </si>
  <si>
    <t xml:space="preserve"> 10</t>
  </si>
  <si>
    <t>LAND AND RIGHT-OF-WAY</t>
  </si>
  <si>
    <t>PROJECT RESERVE</t>
  </si>
  <si>
    <t>=</t>
  </si>
  <si>
    <t>TOTAL COST</t>
  </si>
  <si>
    <t>TOTAL FOR ITEM  01  ADVANCE WORK</t>
  </si>
  <si>
    <t>ROADWAY EXCAVATION (Small Project &lt;$600K)</t>
  </si>
  <si>
    <t>CY</t>
  </si>
  <si>
    <t>ROADWAY EXCAVATION (Large Project &gt;$600K)</t>
  </si>
  <si>
    <t>IMPORTED BORROW (Small Project &lt;$600K)</t>
  </si>
  <si>
    <t>IMPORTED BORROW (Large Project &gt;$600K)</t>
  </si>
  <si>
    <t>EROSION CONTROL</t>
  </si>
  <si>
    <t>AC</t>
  </si>
  <si>
    <t>‚::</t>
  </si>
  <si>
    <t>TOTAL FOR ITEM  02  EARTHWORK</t>
  </si>
  <si>
    <t>SMALL CONCRETE LINED DITCH</t>
  </si>
  <si>
    <t>LF</t>
  </si>
  <si>
    <t>LARGE CONCRETE LINED DITCH</t>
  </si>
  <si>
    <t>REINFORCED CONCRETE PIPE 18"</t>
  </si>
  <si>
    <t>REINFORCED CONCRETE PIPE 24"</t>
  </si>
  <si>
    <t>REINFORCED CONCRETE PIPE 36"</t>
  </si>
  <si>
    <t>REINFORCED CONCRETE PIPE 48"</t>
  </si>
  <si>
    <t>CATCH BASIN/INLET (Small Project &lt;$600K)</t>
  </si>
  <si>
    <t>EA</t>
  </si>
  <si>
    <t>CATCH BASIN/INLET (Large Project &gt;$600K)</t>
  </si>
  <si>
    <t>MANHOLE (Small Project &lt;$600K)</t>
  </si>
  <si>
    <t>MANHOLE (Large Project &gt;$600K)</t>
  </si>
  <si>
    <t>BOX CULVERTS</t>
  </si>
  <si>
    <t>SF</t>
  </si>
  <si>
    <t>TOTAL FOR ITEM  03  DRAINAGE</t>
  </si>
  <si>
    <t>AC PAVEMENT (Small Project &lt;$600K)</t>
  </si>
  <si>
    <t>AC PAVEMENT (Large Project &gt;$600K)</t>
  </si>
  <si>
    <t>AC PAVEMENT (Freeway)</t>
  </si>
  <si>
    <t>PCC PAVEMENT (Freeway)</t>
  </si>
  <si>
    <t>STRIPING &amp; MARKINGS</t>
  </si>
  <si>
    <t>STRIPING</t>
  </si>
  <si>
    <t>MARKINGS</t>
  </si>
  <si>
    <t>CURB</t>
  </si>
  <si>
    <t>CURB &amp; GUTTER</t>
  </si>
  <si>
    <t>SIDEWALK</t>
  </si>
  <si>
    <t>TOTAL FOR ITEM  04  PAVEMENT</t>
  </si>
  <si>
    <t>BRIDGES (Uncomplicated)</t>
  </si>
  <si>
    <t>BRIDGES (Complex)</t>
  </si>
  <si>
    <t>RETAINING WALLS (UNDER 5 FT)</t>
  </si>
  <si>
    <t>RETAINING WALLS (5 FT to 10 FT)</t>
  </si>
  <si>
    <t>RETAINING WALLS (10 FT to 15 FT)</t>
  </si>
  <si>
    <t>RETAINING WALLS (15 FT to 20 FT)</t>
  </si>
  <si>
    <t>RETAINING WALLS (20 FT to 30 FT)</t>
  </si>
  <si>
    <t>SOUNDWALLS</t>
  </si>
  <si>
    <t>TOTAL FOR ITEM  05  STRUCTURES</t>
  </si>
  <si>
    <t>CHAIN LINK FENCING (Small Project &lt;$600K)</t>
  </si>
  <si>
    <t>CHAIN LINK FENCING (Large Project &gt;$600K)</t>
  </si>
  <si>
    <t xml:space="preserve">CONCRETE BARRIER </t>
  </si>
  <si>
    <t>METAL BEAM GUARD RAIL (WOOD POST)</t>
  </si>
  <si>
    <t>TRAFFIC SIGNAL (New or Total Reconstruction)</t>
  </si>
  <si>
    <t>INT</t>
  </si>
  <si>
    <t>TRAFFIC SIGNAL (Partial Reconstruction)</t>
  </si>
  <si>
    <t>STREET LIGHTS / ELECTROLIERS</t>
  </si>
  <si>
    <t>SIGNING - ON RAMP</t>
  </si>
  <si>
    <t>RMP</t>
  </si>
  <si>
    <t>SIGNING - OFF RAMP</t>
  </si>
  <si>
    <t>SIGNING (Freeway)</t>
  </si>
  <si>
    <t>MI</t>
  </si>
  <si>
    <t>OVERHEAD (TRUSS) SIGNS</t>
  </si>
  <si>
    <t>ROADSIDE SIGN (SINGLE POST)</t>
  </si>
  <si>
    <t>ROADSIDE SIGN (DOUBLE POST)</t>
  </si>
  <si>
    <t>LANDSCAPING (FREEWAY)</t>
  </si>
  <si>
    <t>LANDSCAPING (LOCAL STREETS)</t>
  </si>
  <si>
    <t>CONSTRUCTION STORM WATER BMP's</t>
  </si>
  <si>
    <t>RAMP METERING SYSTEM (Per On-Ramp Lane)</t>
  </si>
  <si>
    <t>TOTAL FOR ITEM  06  MISCELLANEOUS</t>
  </si>
  <si>
    <t>PG &amp; E</t>
  </si>
  <si>
    <t>PACIFIC BELL</t>
  </si>
  <si>
    <t>RAILROAD COMPANIES</t>
  </si>
  <si>
    <t>CCCWD</t>
  </si>
  <si>
    <t>EBMUD</t>
  </si>
  <si>
    <t>BART</t>
  </si>
  <si>
    <t>COMCAST</t>
  </si>
  <si>
    <t>AT&amp;T</t>
  </si>
  <si>
    <t>MATERIAL FURNISHED BY OTHERS</t>
  </si>
  <si>
    <t>TOTAL FOR ITEM  07  WORK BY OTHERS</t>
  </si>
  <si>
    <t>ENGINEERING STUDIES</t>
  </si>
  <si>
    <t>ENVIRONMENTAL STUDIES</t>
  </si>
  <si>
    <t>DESIGN ENGINEERING</t>
  </si>
  <si>
    <t>DESIGN SERVICES DURING CONSTR.</t>
  </si>
  <si>
    <t>CONSTRUCTION STAKING</t>
  </si>
  <si>
    <t>CONSTRUCTION MANAGEMENT</t>
  </si>
  <si>
    <t>TOTAL FOR ITEM  09  ENGINEERING AND MANAGMENT</t>
  </si>
  <si>
    <t>LAND COST :</t>
  </si>
  <si>
    <t xml:space="preserve"> PARCEL NO. ______________</t>
  </si>
  <si>
    <t>RELOCATIONS:</t>
  </si>
  <si>
    <t>ACQUISITION SERVICES</t>
  </si>
  <si>
    <t>-</t>
  </si>
  <si>
    <t>TOTAL FOR ITEM  10  LANDS AND RIGHT OF WAY</t>
  </si>
  <si>
    <t xml:space="preserve">             REVISION NUMBER:</t>
  </si>
  <si>
    <t>PROJECT NAME:</t>
  </si>
  <si>
    <t>TYPE OF ESTIMATE:</t>
  </si>
  <si>
    <t xml:space="preserve">           PERCENT FOR CONTINGENCY</t>
  </si>
  <si>
    <t>HAZARDOUS MATERIAL REMEDIATION</t>
  </si>
  <si>
    <t xml:space="preserve">GUIDE - CONCEPTUAL COST ESTIMATE </t>
  </si>
  <si>
    <t xml:space="preserve">       PERCENT FOR CONSTRUCTION CONTINGENCY</t>
  </si>
  <si>
    <t>LANDS &amp; R/W CONTINGENCY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</si>
</sst>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hh:mm\ AM/PM_)"/>
    <numFmt numFmtId="166" formatCode="dd\-mmm\-yy_)"/>
    <numFmt numFmtId="167" formatCode="0.0%"/>
    <numFmt numFmtId="168" formatCode="0.00_)"/>
    <numFmt numFmtId="169" formatCode="&quot;$&quot;#,##0.0_);\(&quot;$&quot;#,##0.0\)"/>
  </numFmts>
  <fonts count="4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9"/>
      <name val="Arial"/>
      <family val="0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165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/>
    </xf>
    <xf numFmtId="166" fontId="5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167" fontId="6" fillId="0" borderId="0" xfId="0" applyNumberFormat="1" applyFont="1" applyFill="1" applyAlignment="1" applyProtection="1">
      <alignment/>
      <protection locked="0"/>
    </xf>
    <xf numFmtId="37" fontId="6" fillId="0" borderId="0" xfId="0" applyNumberFormat="1" applyFont="1" applyFill="1" applyAlignment="1" applyProtection="1">
      <alignment/>
      <protection locked="0"/>
    </xf>
    <xf numFmtId="5" fontId="5" fillId="0" borderId="0" xfId="0" applyNumberFormat="1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applyProtection="1" quotePrefix="1">
      <alignment horizontal="left"/>
      <protection/>
    </xf>
    <xf numFmtId="0" fontId="5" fillId="0" borderId="12" xfId="0" applyFont="1" applyFill="1" applyBorder="1" applyAlignment="1" applyProtection="1" quotePrefix="1">
      <alignment horizontal="left"/>
      <protection/>
    </xf>
    <xf numFmtId="0" fontId="5" fillId="0" borderId="0" xfId="0" applyFont="1" applyFill="1" applyAlignment="1" applyProtection="1" quotePrefix="1">
      <alignment horizontal="left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/>
    </xf>
    <xf numFmtId="0" fontId="5" fillId="0" borderId="14" xfId="0" applyFont="1" applyFill="1" applyBorder="1" applyAlignment="1" applyProtection="1" quotePrefix="1">
      <alignment horizontal="left"/>
      <protection/>
    </xf>
    <xf numFmtId="0" fontId="5" fillId="0" borderId="15" xfId="0" applyFont="1" applyFill="1" applyBorder="1" applyAlignment="1" applyProtection="1" quotePrefix="1">
      <alignment horizontal="left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 quotePrefix="1">
      <alignment horizontal="left"/>
      <protection/>
    </xf>
    <xf numFmtId="0" fontId="5" fillId="0" borderId="17" xfId="0" applyFont="1" applyFill="1" applyBorder="1" applyAlignment="1" applyProtection="1" quotePrefix="1">
      <alignment horizontal="left"/>
      <protection/>
    </xf>
    <xf numFmtId="7" fontId="5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/>
      <protection locked="0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 applyProtection="1">
      <alignment horizontal="left"/>
      <protection/>
    </xf>
    <xf numFmtId="5" fontId="5" fillId="0" borderId="16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5" fontId="5" fillId="0" borderId="18" xfId="0" applyNumberFormat="1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 quotePrefix="1">
      <alignment horizontal="left"/>
      <protection/>
    </xf>
    <xf numFmtId="5" fontId="5" fillId="0" borderId="16" xfId="0" applyNumberFormat="1" applyFont="1" applyFill="1" applyBorder="1" applyAlignment="1" applyProtection="1">
      <alignment horizontal="fill"/>
      <protection/>
    </xf>
    <xf numFmtId="167" fontId="5" fillId="0" borderId="0" xfId="0" applyNumberFormat="1" applyFont="1" applyFill="1" applyAlignment="1" applyProtection="1">
      <alignment horizontal="left"/>
      <protection/>
    </xf>
    <xf numFmtId="9" fontId="5" fillId="0" borderId="0" xfId="0" applyNumberFormat="1" applyFont="1" applyFill="1" applyAlignment="1" applyProtection="1">
      <alignment/>
      <protection/>
    </xf>
    <xf numFmtId="0" fontId="5" fillId="0" borderId="17" xfId="0" applyFont="1" applyFill="1" applyBorder="1" applyAlignment="1">
      <alignment/>
    </xf>
    <xf numFmtId="37" fontId="5" fillId="0" borderId="0" xfId="0" applyNumberFormat="1" applyFont="1" applyFill="1" applyAlignment="1" applyProtection="1">
      <alignment/>
      <protection/>
    </xf>
    <xf numFmtId="5" fontId="5" fillId="0" borderId="0" xfId="0" applyNumberFormat="1" applyFont="1" applyFill="1" applyAlignment="1" applyProtection="1">
      <alignment horizontal="fill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5" fontId="8" fillId="0" borderId="18" xfId="0" applyNumberFormat="1" applyFont="1" applyFill="1" applyBorder="1" applyAlignment="1" applyProtection="1">
      <alignment/>
      <protection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5" fontId="5" fillId="0" borderId="13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fill"/>
      <protection/>
    </xf>
    <xf numFmtId="0" fontId="7" fillId="0" borderId="0" xfId="0" applyFont="1" applyFill="1" applyAlignment="1" applyProtection="1">
      <alignment/>
      <protection locked="0"/>
    </xf>
    <xf numFmtId="168" fontId="6" fillId="0" borderId="0" xfId="0" applyNumberFormat="1" applyFont="1" applyFill="1" applyAlignment="1" applyProtection="1">
      <alignment/>
      <protection locked="0"/>
    </xf>
    <xf numFmtId="10" fontId="6" fillId="0" borderId="0" xfId="0" applyNumberFormat="1" applyFont="1" applyFill="1" applyAlignment="1" applyProtection="1">
      <alignment/>
      <protection locked="0"/>
    </xf>
    <xf numFmtId="164" fontId="6" fillId="0" borderId="0" xfId="0" applyNumberFormat="1" applyFont="1" applyFill="1" applyAlignment="1" applyProtection="1" quotePrefix="1">
      <alignment horizontal="left"/>
      <protection locked="0"/>
    </xf>
    <xf numFmtId="166" fontId="6" fillId="0" borderId="0" xfId="0" applyNumberFormat="1" applyFont="1" applyFill="1" applyAlignment="1" applyProtection="1">
      <alignment/>
      <protection locked="0"/>
    </xf>
    <xf numFmtId="9" fontId="6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 locked="0"/>
    </xf>
    <xf numFmtId="9" fontId="6" fillId="0" borderId="0" xfId="57" applyFont="1" applyFill="1" applyAlignment="1" applyProtection="1">
      <alignment/>
      <protection locked="0"/>
    </xf>
    <xf numFmtId="5" fontId="5" fillId="0" borderId="16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centerContinuous"/>
      <protection/>
    </xf>
    <xf numFmtId="7" fontId="5" fillId="0" borderId="0" xfId="0" applyNumberFormat="1" applyFont="1" applyFill="1" applyBorder="1" applyAlignment="1" applyProtection="1">
      <alignment horizontal="fill"/>
      <protection/>
    </xf>
    <xf numFmtId="0" fontId="5" fillId="0" borderId="20" xfId="0" applyFont="1" applyFill="1" applyBorder="1" applyAlignment="1">
      <alignment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right"/>
      <protection/>
    </xf>
    <xf numFmtId="7" fontId="5" fillId="0" borderId="21" xfId="0" applyNumberFormat="1" applyFont="1" applyFill="1" applyBorder="1" applyAlignment="1" applyProtection="1">
      <alignment horizontal="fill"/>
      <protection/>
    </xf>
    <xf numFmtId="37" fontId="5" fillId="0" borderId="21" xfId="0" applyNumberFormat="1" applyFont="1" applyFill="1" applyBorder="1" applyAlignment="1" applyProtection="1">
      <alignment horizontal="fill"/>
      <protection/>
    </xf>
    <xf numFmtId="5" fontId="5" fillId="0" borderId="21" xfId="0" applyNumberFormat="1" applyFont="1" applyFill="1" applyBorder="1" applyAlignment="1" applyProtection="1">
      <alignment horizontal="fill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5"/>
  <sheetViews>
    <sheetView zoomScalePageLayoutView="0" workbookViewId="0" topLeftCell="A25">
      <selection activeCell="F43" sqref="F43"/>
    </sheetView>
  </sheetViews>
  <sheetFormatPr defaultColWidth="9.00390625" defaultRowHeight="12.75"/>
  <cols>
    <col min="1" max="1" width="5.625" style="1" customWidth="1"/>
    <col min="2" max="2" width="22.625" style="1" customWidth="1"/>
    <col min="3" max="3" width="31.625" style="1" customWidth="1"/>
    <col min="4" max="4" width="6.625" style="1" customWidth="1"/>
    <col min="5" max="5" width="3.625" style="1" customWidth="1"/>
    <col min="6" max="6" width="16.625" style="1" customWidth="1"/>
    <col min="7" max="7" width="1.625" style="1" customWidth="1"/>
  </cols>
  <sheetData>
    <row r="2" spans="1:7" ht="12">
      <c r="A2"/>
      <c r="B2"/>
      <c r="C2"/>
      <c r="D2"/>
      <c r="E2"/>
      <c r="F2"/>
      <c r="G2"/>
    </row>
    <row r="3" ht="12.75">
      <c r="C3" s="3" t="s">
        <v>0</v>
      </c>
    </row>
    <row r="4" ht="12.75">
      <c r="C4" s="3" t="s">
        <v>4</v>
      </c>
    </row>
    <row r="6" ht="12.75">
      <c r="C6" s="6" t="str">
        <f>'CONC-EST-CCTA'!D377&amp;'CONC-EST-CCTA'!N5&amp;IF(+'CONC-EST-CCTA'!F377="","",+'CONC-EST-CCTA'!F377)</f>
        <v>PROJECT NAME: </v>
      </c>
    </row>
    <row r="7" ht="12.75">
      <c r="C7" s="6" t="str">
        <f>'CONC-EST-CCTA'!D378&amp;'CONC-EST-CCTA'!N8&amp;IF(+'CONC-EST-CCTA'!F378="","",+'CONC-EST-CCTA'!F378)</f>
        <v>TYPE OF ESTIMATE: </v>
      </c>
    </row>
    <row r="11" spans="4:6" ht="12.75">
      <c r="D11" s="9" t="s">
        <v>36</v>
      </c>
      <c r="F11" s="8" t="str">
        <f>"       "&amp;'CONC-EST-CCTA'!AF1</f>
        <v>       16:29 PM</v>
      </c>
    </row>
    <row r="12" spans="2:6" ht="12.75">
      <c r="B12" s="7" t="s">
        <v>41</v>
      </c>
      <c r="C12" s="6">
        <f>IF(+'CONC-EST-CCTA'!F379="","",+'CONC-EST-CCTA'!F379)</f>
      </c>
      <c r="D12" s="9" t="s">
        <v>42</v>
      </c>
      <c r="F12" s="10">
        <f>IF(ISNONTEXT($F$374),+'CONC-EST-CCTA'!F373,"      "&amp;$F$374)</f>
        <v>39701.68689085648</v>
      </c>
    </row>
    <row r="13" spans="2:6" ht="12.75">
      <c r="B13" s="7" t="s">
        <v>26</v>
      </c>
      <c r="C13" s="6">
        <f>IF(+'CONC-EST-CCTA'!F380="","",+'CONC-EST-CCTA'!F380)</f>
      </c>
      <c r="D13" s="9" t="s">
        <v>50</v>
      </c>
      <c r="F13" s="6">
        <f>'CONC-EST-CCTA'!F374</f>
        <v>0</v>
      </c>
    </row>
    <row r="14" spans="1:6" ht="12.75">
      <c r="A14" s="9"/>
      <c r="B14" s="7" t="s">
        <v>53</v>
      </c>
      <c r="C14" s="6">
        <f>IF(+'CONC-EST-CCTA'!F381="","",IF('CONC-EST-CCTA'!F381&gt;0,FIXED('CONC-EST-CCTA'!F381,0,TRUE),'CONC-EST-CCTA'!F381))</f>
      </c>
      <c r="D14" s="9" t="s">
        <v>54</v>
      </c>
      <c r="F14" s="7" t="str">
        <f>FIXED('CONC-EST-CCTA'!F372,0,TRUE)</f>
        <v>0</v>
      </c>
    </row>
    <row r="15" spans="1:7" ht="12.75">
      <c r="A15" s="16" t="s">
        <v>38</v>
      </c>
      <c r="B15" s="17"/>
      <c r="C15" s="18"/>
      <c r="D15" s="18"/>
      <c r="E15" s="19"/>
      <c r="F15" s="16" t="s">
        <v>40</v>
      </c>
      <c r="G15" s="20"/>
    </row>
    <row r="16" spans="1:7" ht="12.75">
      <c r="A16" s="22" t="s">
        <v>44</v>
      </c>
      <c r="B16" s="22" t="s">
        <v>59</v>
      </c>
      <c r="C16" s="23"/>
      <c r="D16" s="23"/>
      <c r="E16" s="24"/>
      <c r="F16" s="22" t="s">
        <v>60</v>
      </c>
      <c r="G16" s="25"/>
    </row>
    <row r="17" spans="1:7" ht="12.75">
      <c r="A17" s="26"/>
      <c r="B17" s="26"/>
      <c r="C17" s="11"/>
      <c r="D17" s="11"/>
      <c r="E17" s="27"/>
      <c r="F17" s="26"/>
      <c r="G17" s="28"/>
    </row>
    <row r="18" spans="1:7" ht="12.75">
      <c r="A18" s="31"/>
      <c r="B18" s="32"/>
      <c r="F18" s="32"/>
      <c r="G18" s="28"/>
    </row>
    <row r="19" spans="1:7" ht="12.75">
      <c r="A19" s="26" t="s">
        <v>55</v>
      </c>
      <c r="B19" s="32" t="s">
        <v>65</v>
      </c>
      <c r="F19" s="60">
        <f>'CONC-EST-CCTA'!H49</f>
        <v>0</v>
      </c>
      <c r="G19" s="28"/>
    </row>
    <row r="20" spans="1:7" ht="12.75">
      <c r="A20" s="31"/>
      <c r="B20" s="32"/>
      <c r="F20" s="34"/>
      <c r="G20" s="28"/>
    </row>
    <row r="21" spans="1:7" ht="12.75">
      <c r="A21" s="26" t="s">
        <v>68</v>
      </c>
      <c r="B21" s="33" t="s">
        <v>69</v>
      </c>
      <c r="F21" s="34">
        <f>'CONC-EST-CCTA'!H88</f>
        <v>0</v>
      </c>
      <c r="G21" s="28"/>
    </row>
    <row r="22" spans="1:7" ht="12.75">
      <c r="A22" s="26"/>
      <c r="B22" s="33"/>
      <c r="F22" s="34"/>
      <c r="G22" s="28"/>
    </row>
    <row r="23" spans="1:7" ht="12.75">
      <c r="A23" s="26" t="s">
        <v>70</v>
      </c>
      <c r="B23" s="33" t="s">
        <v>71</v>
      </c>
      <c r="F23" s="34">
        <f>'CONC-EST-CCTA'!H126</f>
        <v>0</v>
      </c>
      <c r="G23" s="28"/>
    </row>
    <row r="24" spans="1:7" ht="12.75">
      <c r="A24" s="31"/>
      <c r="B24" s="32"/>
      <c r="F24" s="34"/>
      <c r="G24" s="28"/>
    </row>
    <row r="25" spans="1:7" ht="12.75">
      <c r="A25" s="26" t="s">
        <v>72</v>
      </c>
      <c r="B25" s="33" t="s">
        <v>73</v>
      </c>
      <c r="F25" s="34">
        <f>'CONC-EST-CCTA'!H165</f>
        <v>0</v>
      </c>
      <c r="G25" s="28"/>
    </row>
    <row r="26" spans="1:7" ht="12.75">
      <c r="A26" s="26"/>
      <c r="B26" s="33"/>
      <c r="F26" s="34"/>
      <c r="G26" s="28"/>
    </row>
    <row r="27" spans="1:7" ht="12.75">
      <c r="A27" s="26" t="s">
        <v>74</v>
      </c>
      <c r="B27" s="33" t="s">
        <v>75</v>
      </c>
      <c r="F27" s="34">
        <f>'CONC-EST-CCTA'!H205</f>
        <v>0</v>
      </c>
      <c r="G27" s="28"/>
    </row>
    <row r="28" spans="1:7" ht="12.75">
      <c r="A28" s="31"/>
      <c r="B28" s="32"/>
      <c r="F28" s="34"/>
      <c r="G28" s="28"/>
    </row>
    <row r="29" spans="1:7" ht="12.75">
      <c r="A29" s="26" t="s">
        <v>76</v>
      </c>
      <c r="B29" s="33" t="s">
        <v>77</v>
      </c>
      <c r="F29" s="34">
        <f>SUM('CONC-EST-CCTA'!H243)</f>
        <v>0</v>
      </c>
      <c r="G29" s="28"/>
    </row>
    <row r="30" spans="1:7" ht="12.75">
      <c r="A30" s="31"/>
      <c r="B30" s="32"/>
      <c r="F30" s="34"/>
      <c r="G30" s="28"/>
    </row>
    <row r="31" spans="1:7" ht="12.75">
      <c r="A31" s="31"/>
      <c r="B31" s="32"/>
      <c r="C31" s="7"/>
      <c r="D31" s="7" t="s">
        <v>78</v>
      </c>
      <c r="F31" s="36">
        <f>SUM(F19:F30)</f>
        <v>0</v>
      </c>
      <c r="G31" s="37"/>
    </row>
    <row r="32" spans="1:7" ht="12.75">
      <c r="A32" s="31"/>
      <c r="B32" s="32"/>
      <c r="F32" s="34"/>
      <c r="G32" s="28"/>
    </row>
    <row r="33" spans="1:7" ht="12.75">
      <c r="A33" s="26" t="s">
        <v>79</v>
      </c>
      <c r="B33" s="33" t="s">
        <v>80</v>
      </c>
      <c r="F33" s="34">
        <f>'CONC-EST-CCTA'!H281</f>
        <v>0</v>
      </c>
      <c r="G33" s="28"/>
    </row>
    <row r="34" spans="1:7" ht="12.75">
      <c r="A34" s="31"/>
      <c r="B34" s="32"/>
      <c r="F34" s="38"/>
      <c r="G34" s="28"/>
    </row>
    <row r="35" spans="1:7" ht="12.75">
      <c r="A35" s="31"/>
      <c r="B35" s="32"/>
      <c r="C35" s="7"/>
      <c r="D35" s="7" t="s">
        <v>81</v>
      </c>
      <c r="F35" s="36">
        <f>SUM(F31:F34)</f>
        <v>0</v>
      </c>
      <c r="G35" s="37"/>
    </row>
    <row r="36" spans="1:7" ht="12.75">
      <c r="A36" s="31"/>
      <c r="B36" s="32"/>
      <c r="F36" s="34"/>
      <c r="G36" s="28"/>
    </row>
    <row r="37" spans="1:7" ht="12.75">
      <c r="A37" s="26" t="s">
        <v>82</v>
      </c>
      <c r="B37" s="33" t="s">
        <v>83</v>
      </c>
      <c r="C37" s="39">
        <f>'CONC-EST-CCTA'!F384</f>
        <v>0.25</v>
      </c>
      <c r="F37" s="34">
        <f>C37*F35</f>
        <v>0</v>
      </c>
      <c r="G37" s="28"/>
    </row>
    <row r="38" spans="1:7" ht="12.75">
      <c r="A38" s="31"/>
      <c r="B38" s="32"/>
      <c r="F38" s="38"/>
      <c r="G38" s="28"/>
    </row>
    <row r="39" spans="1:7" ht="12.75">
      <c r="A39" s="31"/>
      <c r="B39" s="32"/>
      <c r="D39" s="7" t="s">
        <v>84</v>
      </c>
      <c r="F39" s="36">
        <f>SUM(F35:F38)</f>
        <v>0</v>
      </c>
      <c r="G39" s="37"/>
    </row>
    <row r="40" spans="1:7" ht="12.75">
      <c r="A40" s="31"/>
      <c r="B40" s="32"/>
      <c r="F40" s="34"/>
      <c r="G40" s="28"/>
    </row>
    <row r="41" spans="1:7" ht="12.75">
      <c r="A41" s="26" t="s">
        <v>85</v>
      </c>
      <c r="B41" s="33" t="s">
        <v>86</v>
      </c>
      <c r="D41" s="40"/>
      <c r="F41" s="34">
        <f>'CONC-EST-CCTA'!H323</f>
        <v>0</v>
      </c>
      <c r="G41" s="28"/>
    </row>
    <row r="42" spans="1:7" ht="12.75">
      <c r="A42" s="31"/>
      <c r="B42" s="32"/>
      <c r="F42" s="32"/>
      <c r="G42" s="28"/>
    </row>
    <row r="43" spans="1:7" ht="12.75">
      <c r="A43" s="26" t="s">
        <v>87</v>
      </c>
      <c r="B43" s="33" t="s">
        <v>88</v>
      </c>
      <c r="F43" s="34">
        <f>'CONC-EST-CCTA'!H360</f>
        <v>0</v>
      </c>
      <c r="G43" s="28"/>
    </row>
    <row r="44" spans="1:7" ht="12.75">
      <c r="A44" s="31"/>
      <c r="B44" s="32"/>
      <c r="F44" s="32"/>
      <c r="G44" s="41"/>
    </row>
    <row r="45" spans="1:7" ht="12.75">
      <c r="A45" s="31"/>
      <c r="B45" s="32"/>
      <c r="C45" s="7"/>
      <c r="D45" s="7" t="s">
        <v>81</v>
      </c>
      <c r="F45" s="36">
        <f>SUM(F39:F43)</f>
        <v>0</v>
      </c>
      <c r="G45" s="37"/>
    </row>
    <row r="46" spans="1:7" ht="12.75">
      <c r="A46" s="31"/>
      <c r="B46" s="32"/>
      <c r="F46" s="34"/>
      <c r="G46" s="28"/>
    </row>
    <row r="47" spans="1:7" ht="12.75">
      <c r="A47" s="26">
        <v>11</v>
      </c>
      <c r="B47" s="33" t="s">
        <v>89</v>
      </c>
      <c r="C47" s="39">
        <f>'CONC-EST-CCTA'!F386</f>
        <v>0.1</v>
      </c>
      <c r="F47" s="34">
        <f>F45*C47</f>
        <v>0</v>
      </c>
      <c r="G47" s="28"/>
    </row>
    <row r="48" spans="1:7" ht="12.75">
      <c r="A48" s="31"/>
      <c r="B48" s="32"/>
      <c r="F48" s="38"/>
      <c r="G48" s="28"/>
    </row>
    <row r="49" spans="1:7" ht="12.75">
      <c r="A49" s="31"/>
      <c r="B49" s="32"/>
      <c r="D49" s="44" t="s">
        <v>91</v>
      </c>
      <c r="E49" s="45"/>
      <c r="F49" s="46">
        <f>SUM(F45:F47)</f>
        <v>0</v>
      </c>
      <c r="G49" s="37"/>
    </row>
    <row r="50" spans="1:7" ht="12.75">
      <c r="A50" s="47"/>
      <c r="B50" s="48"/>
      <c r="C50" s="23"/>
      <c r="D50" s="23"/>
      <c r="E50" s="23"/>
      <c r="F50" s="49"/>
      <c r="G50" s="25"/>
    </row>
    <row r="51" spans="1:7" ht="12.75">
      <c r="A51" s="11"/>
      <c r="F51" s="43"/>
      <c r="G51" s="21"/>
    </row>
    <row r="52" spans="1:7" ht="12.75">
      <c r="A52" s="11"/>
      <c r="F52" s="15"/>
      <c r="G52" s="21"/>
    </row>
    <row r="53" spans="1:5" ht="12.75">
      <c r="A53" s="11"/>
      <c r="E53" s="11"/>
    </row>
    <row r="54" spans="1:5" ht="12.75">
      <c r="A54" s="11"/>
      <c r="E54" s="11"/>
    </row>
    <row r="55" spans="1:7" ht="12.75">
      <c r="A55" s="11"/>
      <c r="F55" s="15"/>
      <c r="G55" s="21"/>
    </row>
    <row r="56" spans="1:7" ht="12.75">
      <c r="A56" s="11"/>
      <c r="F56" s="15"/>
      <c r="G56" s="21"/>
    </row>
    <row r="57" spans="1:7" ht="12.75">
      <c r="A57" s="11"/>
      <c r="F57" s="15"/>
      <c r="G57" s="21"/>
    </row>
    <row r="58" spans="1:7" ht="12.75">
      <c r="A58" s="11"/>
      <c r="F58" s="15"/>
      <c r="G58" s="21"/>
    </row>
    <row r="59" spans="1:7" ht="12.75">
      <c r="A59" s="11"/>
      <c r="F59" s="43"/>
      <c r="G59" s="21"/>
    </row>
    <row r="60" spans="6:7" ht="12.75">
      <c r="F60" s="15"/>
      <c r="G60" s="21"/>
    </row>
    <row r="61" spans="1:7" ht="12.75">
      <c r="A61" s="50"/>
      <c r="B61" s="50"/>
      <c r="C61" s="50"/>
      <c r="E61" s="50"/>
      <c r="G61" s="50"/>
    </row>
    <row r="62" ht="12.75">
      <c r="F62" s="15"/>
    </row>
    <row r="80" ht="12.75">
      <c r="F80" s="29"/>
    </row>
    <row r="120" ht="12.75">
      <c r="F120" s="29"/>
    </row>
    <row r="122" ht="12.75">
      <c r="F122" s="29"/>
    </row>
    <row r="123" ht="12.75">
      <c r="F123" s="29"/>
    </row>
    <row r="152" ht="12.75">
      <c r="F152" s="29"/>
    </row>
    <row r="153" ht="12.75">
      <c r="F153" s="29"/>
    </row>
    <row r="154" ht="12.75">
      <c r="F154" s="29"/>
    </row>
    <row r="155" ht="12.75">
      <c r="F155" s="29"/>
    </row>
    <row r="156" ht="12.75">
      <c r="F156" s="29"/>
    </row>
    <row r="157" ht="12.75">
      <c r="F157" s="29"/>
    </row>
    <row r="158" ht="12.75">
      <c r="F158" s="29"/>
    </row>
    <row r="159" ht="12.75">
      <c r="F159" s="29"/>
    </row>
    <row r="160" ht="12.75">
      <c r="F160" s="29"/>
    </row>
    <row r="161" ht="12.75">
      <c r="F161" s="29"/>
    </row>
    <row r="162" ht="12.75">
      <c r="F162" s="29"/>
    </row>
    <row r="163" ht="12.75">
      <c r="F163" s="29"/>
    </row>
    <row r="164" ht="12.75">
      <c r="F164" s="29"/>
    </row>
    <row r="186" ht="12.75">
      <c r="F186" s="29"/>
    </row>
    <row r="187" ht="12.75">
      <c r="F187" s="29"/>
    </row>
    <row r="188" ht="12.75">
      <c r="F188" s="29"/>
    </row>
    <row r="189" ht="12.75">
      <c r="F189" s="29"/>
    </row>
    <row r="190" ht="12.75">
      <c r="F190" s="29"/>
    </row>
    <row r="191" ht="12.75">
      <c r="F191" s="29"/>
    </row>
    <row r="192" ht="12.75">
      <c r="F192" s="29"/>
    </row>
    <row r="193" ht="12.75">
      <c r="F193" s="29"/>
    </row>
    <row r="194" ht="12.75">
      <c r="F194" s="29"/>
    </row>
    <row r="195" ht="12.75">
      <c r="F195" s="29"/>
    </row>
    <row r="196" ht="12.75">
      <c r="F196" s="29"/>
    </row>
    <row r="197" ht="12.75">
      <c r="F197" s="29"/>
    </row>
    <row r="198" ht="12.75">
      <c r="F198" s="29"/>
    </row>
    <row r="200" ht="12.75">
      <c r="F200" s="29"/>
    </row>
    <row r="201" ht="12.75">
      <c r="F201" s="29"/>
    </row>
    <row r="202" ht="12.75">
      <c r="F202" s="29"/>
    </row>
    <row r="223" ht="12.75">
      <c r="F223" s="29"/>
    </row>
    <row r="224" ht="12.75">
      <c r="F224" s="29"/>
    </row>
    <row r="225" ht="12.75">
      <c r="F225" s="29"/>
    </row>
    <row r="226" ht="12.75">
      <c r="F226" s="29"/>
    </row>
    <row r="227" ht="12.75">
      <c r="F227" s="29"/>
    </row>
    <row r="228" ht="12.75">
      <c r="F228" s="29"/>
    </row>
    <row r="229" ht="12.75">
      <c r="F229" s="29"/>
    </row>
    <row r="230" ht="12.75">
      <c r="F230" s="29"/>
    </row>
    <row r="231" ht="12.75">
      <c r="F231" s="29"/>
    </row>
    <row r="232" ht="12.75">
      <c r="F232" s="29"/>
    </row>
    <row r="233" ht="12.75">
      <c r="F233" s="29"/>
    </row>
    <row r="234" ht="12.75">
      <c r="F234" s="29"/>
    </row>
    <row r="235" ht="12.75">
      <c r="F235" s="29"/>
    </row>
    <row r="236" ht="12.75">
      <c r="F236" s="29"/>
    </row>
    <row r="237" ht="12.75">
      <c r="F237" s="29"/>
    </row>
    <row r="238" ht="12.75">
      <c r="F238" s="29"/>
    </row>
    <row r="239" ht="12.75">
      <c r="F239" s="29"/>
    </row>
    <row r="240" ht="12.75">
      <c r="F240" s="29"/>
    </row>
    <row r="241" ht="12.75">
      <c r="F241" s="29"/>
    </row>
    <row r="334" ht="12.75">
      <c r="F334" s="29"/>
    </row>
    <row r="335" ht="12.75">
      <c r="F335" s="29"/>
    </row>
  </sheetData>
  <sheetProtection/>
  <printOptions/>
  <pageMargins left="0.7" right="0.7" top="0.75" bottom="0.75" header="0.3" footer="0.3"/>
  <pageSetup fitToHeight="1" fitToWidth="1" horizontalDpi="600" verticalDpi="600" orientation="portrait" scale="95" r:id="rId1"/>
  <headerFooter>
    <oddFooter>&amp;LForm B-1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N420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F229" sqref="F229"/>
    </sheetView>
  </sheetViews>
  <sheetFormatPr defaultColWidth="9.625" defaultRowHeight="12.75"/>
  <cols>
    <col min="1" max="1" width="2.625" style="1" customWidth="1"/>
    <col min="2" max="2" width="10.625" style="1" customWidth="1"/>
    <col min="3" max="3" width="5.50390625" style="1" customWidth="1"/>
    <col min="4" max="4" width="31.75390625" style="1" customWidth="1"/>
    <col min="5" max="5" width="4.00390625" style="1" customWidth="1"/>
    <col min="6" max="6" width="16.625" style="1" customWidth="1"/>
    <col min="7" max="7" width="10.00390625" style="1" customWidth="1"/>
    <col min="8" max="8" width="11.125" style="1" customWidth="1"/>
    <col min="9" max="9" width="3.125" style="1" customWidth="1"/>
    <col min="10" max="12" width="9.625" style="1" customWidth="1"/>
    <col min="13" max="13" width="4.25390625" style="1" customWidth="1"/>
    <col min="14" max="14" width="1.625" style="1" customWidth="1"/>
    <col min="15" max="15" width="5.625" style="1" customWidth="1"/>
    <col min="16" max="16" width="22.625" style="1" hidden="1" customWidth="1"/>
    <col min="17" max="17" width="31.625" style="1" hidden="1" customWidth="1"/>
    <col min="18" max="18" width="6.625" style="1" hidden="1" customWidth="1"/>
    <col min="19" max="19" width="3.625" style="1" hidden="1" customWidth="1"/>
    <col min="20" max="20" width="16.625" style="1" hidden="1" customWidth="1"/>
    <col min="21" max="21" width="1.625" style="1" customWidth="1"/>
    <col min="22" max="38" width="9.625" style="1" customWidth="1"/>
    <col min="39" max="39" width="0" style="1" hidden="1" customWidth="1"/>
    <col min="40" max="40" width="10.625" style="1" customWidth="1"/>
    <col min="41" max="41" width="9.625" style="1" customWidth="1"/>
    <col min="42" max="42" width="0" style="1" hidden="1" customWidth="1"/>
    <col min="43" max="49" width="9.625" style="1" customWidth="1"/>
    <col min="50" max="50" width="0" style="1" hidden="1" customWidth="1"/>
    <col min="51" max="16384" width="9.625" style="1" customWidth="1"/>
  </cols>
  <sheetData>
    <row r="1" spans="25:32" ht="21.75" customHeight="1">
      <c r="Y1" s="2"/>
      <c r="AF1" s="2" t="str">
        <f ca="1">IF(HOUR(NOW())&lt;=9,"0","")&amp;FIXED(HOUR(NOW()),0,TRUE)&amp;":"&amp;IF(MINUTE(NOW())&lt;=9,"0","")&amp;FIXED(MINUTE(NOW()),0,TRUE)&amp;IF(HOUR(NOW())&gt;=12," PM"," AM")</f>
        <v>16:29 PM</v>
      </c>
    </row>
    <row r="2" spans="1:40" ht="12.75">
      <c r="A2" s="61" t="s">
        <v>186</v>
      </c>
      <c r="B2" s="61"/>
      <c r="C2" s="61"/>
      <c r="D2" s="61"/>
      <c r="E2" s="61"/>
      <c r="F2" s="61"/>
      <c r="G2" s="61"/>
      <c r="H2" s="61"/>
      <c r="Q2" s="3" t="s">
        <v>0</v>
      </c>
      <c r="Y2" s="2"/>
      <c r="Z2" s="2"/>
      <c r="AA2" s="4" t="s">
        <v>1</v>
      </c>
      <c r="AB2" s="4" t="s">
        <v>1</v>
      </c>
      <c r="AC2" s="4" t="s">
        <v>1</v>
      </c>
      <c r="AD2" s="4" t="s">
        <v>2</v>
      </c>
      <c r="AE2" s="2"/>
      <c r="AF2" s="2"/>
      <c r="AG2" s="2"/>
      <c r="AH2" s="2"/>
      <c r="AI2" s="2"/>
      <c r="AJ2" s="2"/>
      <c r="AM2" s="2">
        <v>2</v>
      </c>
      <c r="AN2" s="4" t="s">
        <v>3</v>
      </c>
    </row>
    <row r="3" spans="17:40" ht="12.75">
      <c r="Q3" s="3" t="s">
        <v>4</v>
      </c>
      <c r="Y3" s="2"/>
      <c r="Z3" s="2"/>
      <c r="AA3" s="4" t="s">
        <v>5</v>
      </c>
      <c r="AB3" s="4" t="s">
        <v>6</v>
      </c>
      <c r="AC3" s="4" t="s">
        <v>5</v>
      </c>
      <c r="AD3" s="4" t="s">
        <v>7</v>
      </c>
      <c r="AE3" s="2"/>
      <c r="AF3" s="2"/>
      <c r="AG3" s="2"/>
      <c r="AH3" s="2"/>
      <c r="AI3" s="2"/>
      <c r="AJ3" s="2"/>
      <c r="AM3" s="2">
        <v>3</v>
      </c>
      <c r="AN3" s="4" t="s">
        <v>8</v>
      </c>
    </row>
    <row r="4" spans="5:40" ht="11.25">
      <c r="E4" s="6" t="str">
        <f>D377&amp;N5&amp;IF(+F377="","",+F377)</f>
        <v>PROJECT NAME: </v>
      </c>
      <c r="G4" s="7" t="s">
        <v>9</v>
      </c>
      <c r="H4" s="8" t="str">
        <f>"        "&amp;AF1</f>
        <v>        16:29 PM</v>
      </c>
      <c r="N4" s="9" t="s">
        <v>10</v>
      </c>
      <c r="Y4" s="2"/>
      <c r="Z4" s="2"/>
      <c r="AA4" s="4" t="s">
        <v>11</v>
      </c>
      <c r="AB4" s="4" t="s">
        <v>12</v>
      </c>
      <c r="AC4" s="4" t="s">
        <v>13</v>
      </c>
      <c r="AD4" s="4" t="s">
        <v>14</v>
      </c>
      <c r="AE4" s="2"/>
      <c r="AF4" s="6"/>
      <c r="AG4" s="2"/>
      <c r="AH4" s="2"/>
      <c r="AI4" s="2"/>
      <c r="AJ4" s="2"/>
      <c r="AM4" s="2">
        <v>4</v>
      </c>
      <c r="AN4" s="4" t="s">
        <v>15</v>
      </c>
    </row>
    <row r="5" spans="2:40" ht="11.25">
      <c r="B5" s="9" t="s">
        <v>16</v>
      </c>
      <c r="D5" s="6">
        <f>IF(+F379="","",+F379)</f>
      </c>
      <c r="E5" s="6" t="str">
        <f>D378&amp;N8&amp;IF(+F378="","",+F378)</f>
        <v>TYPE OF ESTIMATE: </v>
      </c>
      <c r="G5" s="7" t="s">
        <v>17</v>
      </c>
      <c r="H5" s="10">
        <f>IF(ISNONTEXT($F$373),+F373,"      "&amp;$F$373)</f>
        <v>39701.68689085648</v>
      </c>
      <c r="N5" s="9" t="s">
        <v>10</v>
      </c>
      <c r="Q5" s="6" t="str">
        <f>D377&amp;N5&amp;IF(+F377="","",+F377)</f>
        <v>PROJECT NAME: </v>
      </c>
      <c r="Y5" s="2"/>
      <c r="Z5" s="2"/>
      <c r="AA5" s="4" t="s">
        <v>18</v>
      </c>
      <c r="AB5" s="4" t="s">
        <v>19</v>
      </c>
      <c r="AC5" s="4" t="s">
        <v>20</v>
      </c>
      <c r="AD5" s="4" t="s">
        <v>21</v>
      </c>
      <c r="AE5" s="2"/>
      <c r="AF5" s="2"/>
      <c r="AG5" s="2"/>
      <c r="AH5" s="2"/>
      <c r="AI5" s="2"/>
      <c r="AJ5" s="2"/>
      <c r="AM5" s="2">
        <v>5</v>
      </c>
      <c r="AN5" s="4" t="s">
        <v>22</v>
      </c>
    </row>
    <row r="6" spans="17:40" ht="11.25">
      <c r="Q6" s="6" t="str">
        <f>D378&amp;N8&amp;IF(+F378="","",+F378)</f>
        <v>TYPE OF ESTIMATE: </v>
      </c>
      <c r="Y6" s="2"/>
      <c r="Z6" s="2"/>
      <c r="AA6" s="4" t="s">
        <v>23</v>
      </c>
      <c r="AB6" s="2"/>
      <c r="AC6" s="2"/>
      <c r="AD6" s="2"/>
      <c r="AE6" s="2"/>
      <c r="AF6" s="2"/>
      <c r="AG6" s="2"/>
      <c r="AH6" s="2"/>
      <c r="AI6" s="2"/>
      <c r="AJ6" s="2"/>
      <c r="AM6" s="2">
        <v>6</v>
      </c>
      <c r="AN6" s="4" t="s">
        <v>24</v>
      </c>
    </row>
    <row r="7" spans="25:40" ht="11.25">
      <c r="Y7" s="2"/>
      <c r="Z7" s="2"/>
      <c r="AA7" s="4" t="s">
        <v>12</v>
      </c>
      <c r="AB7" s="2"/>
      <c r="AC7" s="2"/>
      <c r="AD7" s="2"/>
      <c r="AE7" s="2"/>
      <c r="AF7" s="2"/>
      <c r="AG7" s="2"/>
      <c r="AH7" s="2"/>
      <c r="AI7" s="2"/>
      <c r="AJ7" s="2"/>
      <c r="AM7" s="2">
        <v>7</v>
      </c>
      <c r="AN7" s="4" t="s">
        <v>25</v>
      </c>
    </row>
    <row r="8" spans="2:40" ht="11.25">
      <c r="B8" s="9" t="s">
        <v>26</v>
      </c>
      <c r="D8" s="6">
        <f>IF(+F380="","",+F380)</f>
      </c>
      <c r="G8" s="7" t="s">
        <v>27</v>
      </c>
      <c r="H8" s="70">
        <f>F374</f>
        <v>0</v>
      </c>
      <c r="N8" s="9" t="s">
        <v>10</v>
      </c>
      <c r="Y8" s="2"/>
      <c r="Z8" s="2"/>
      <c r="AA8" s="4" t="s">
        <v>28</v>
      </c>
      <c r="AB8" s="4" t="s">
        <v>29</v>
      </c>
      <c r="AC8" s="2"/>
      <c r="AD8" s="2"/>
      <c r="AE8" s="2"/>
      <c r="AF8" s="2"/>
      <c r="AG8" s="2"/>
      <c r="AH8" s="2"/>
      <c r="AI8" s="2"/>
      <c r="AJ8" s="2"/>
      <c r="AM8" s="2">
        <v>8</v>
      </c>
      <c r="AN8" s="4" t="s">
        <v>30</v>
      </c>
    </row>
    <row r="9" spans="2:40" ht="11.25">
      <c r="B9" s="9" t="s">
        <v>31</v>
      </c>
      <c r="D9" s="6">
        <f>IF(+F381="","",IF(F381&gt;0,FIXED(F381,0,TRUE),F381))</f>
      </c>
      <c r="G9" s="7" t="s">
        <v>32</v>
      </c>
      <c r="H9" s="7" t="str">
        <f>FIXED(+F372,0,TRUE)</f>
        <v>0</v>
      </c>
      <c r="N9" s="9" t="s">
        <v>33</v>
      </c>
      <c r="Y9" s="2"/>
      <c r="Z9" s="2"/>
      <c r="AA9" s="4" t="s">
        <v>34</v>
      </c>
      <c r="AB9" s="2"/>
      <c r="AC9" s="2"/>
      <c r="AD9" s="2"/>
      <c r="AE9" s="2"/>
      <c r="AF9" s="2"/>
      <c r="AG9" s="2"/>
      <c r="AH9" s="2"/>
      <c r="AI9" s="2"/>
      <c r="AJ9" s="2"/>
      <c r="AM9" s="2">
        <v>9</v>
      </c>
      <c r="AN9" s="4" t="s">
        <v>35</v>
      </c>
    </row>
    <row r="10" spans="18:40" ht="11.25">
      <c r="R10" s="9" t="s">
        <v>36</v>
      </c>
      <c r="T10" s="8" t="str">
        <f>"       "&amp;AF1</f>
        <v>       16:29 PM</v>
      </c>
      <c r="Y10" s="2"/>
      <c r="Z10" s="2"/>
      <c r="AA10" s="4" t="s">
        <v>2</v>
      </c>
      <c r="AB10" s="2"/>
      <c r="AC10" s="2"/>
      <c r="AD10" s="2"/>
      <c r="AE10" s="2"/>
      <c r="AF10" s="2"/>
      <c r="AG10" s="2"/>
      <c r="AH10" s="2"/>
      <c r="AI10" s="2"/>
      <c r="AJ10" s="2"/>
      <c r="AM10" s="2">
        <v>10</v>
      </c>
      <c r="AN10" s="4" t="s">
        <v>37</v>
      </c>
    </row>
    <row r="11" spans="3:40" ht="11.25">
      <c r="C11" s="9" t="s">
        <v>38</v>
      </c>
      <c r="F11" s="7" t="s">
        <v>39</v>
      </c>
      <c r="H11" s="7" t="s">
        <v>40</v>
      </c>
      <c r="P11" s="7" t="s">
        <v>41</v>
      </c>
      <c r="Q11" s="6">
        <f>IF(+F379="","",+F379)</f>
      </c>
      <c r="R11" s="9" t="s">
        <v>42</v>
      </c>
      <c r="T11" s="10">
        <f>IF(ISNONTEXT($F$373),+F373,"      "&amp;$F$373)</f>
        <v>39701.68689085648</v>
      </c>
      <c r="Y11" s="2"/>
      <c r="Z11" s="2"/>
      <c r="AA11" s="4" t="s">
        <v>7</v>
      </c>
      <c r="AB11" s="2"/>
      <c r="AC11" s="2"/>
      <c r="AD11" s="2"/>
      <c r="AE11" s="2"/>
      <c r="AF11" s="2"/>
      <c r="AG11" s="2"/>
      <c r="AH11" s="2"/>
      <c r="AI11" s="2"/>
      <c r="AJ11" s="2"/>
      <c r="AM11" s="2">
        <v>11</v>
      </c>
      <c r="AN11" s="4" t="s">
        <v>43</v>
      </c>
    </row>
    <row r="12" spans="2:40" ht="11.25">
      <c r="B12" s="63"/>
      <c r="C12" s="64" t="s">
        <v>44</v>
      </c>
      <c r="D12" s="65" t="s">
        <v>45</v>
      </c>
      <c r="E12" s="64" t="s">
        <v>46</v>
      </c>
      <c r="F12" s="66" t="s">
        <v>47</v>
      </c>
      <c r="G12" s="66" t="s">
        <v>48</v>
      </c>
      <c r="H12" s="66" t="s">
        <v>49</v>
      </c>
      <c r="P12" s="7" t="s">
        <v>26</v>
      </c>
      <c r="Q12" s="6">
        <f>IF(+F380="","",+F380)</f>
      </c>
      <c r="R12" s="9" t="s">
        <v>50</v>
      </c>
      <c r="T12" s="6">
        <f>F374</f>
        <v>0</v>
      </c>
      <c r="Y12" s="2"/>
      <c r="Z12" s="2"/>
      <c r="AA12" s="4" t="s">
        <v>51</v>
      </c>
      <c r="AB12" s="2"/>
      <c r="AC12" s="2"/>
      <c r="AD12" s="2"/>
      <c r="AE12" s="2"/>
      <c r="AF12" s="2"/>
      <c r="AG12" s="2"/>
      <c r="AH12" s="2"/>
      <c r="AI12" s="2"/>
      <c r="AJ12" s="2"/>
      <c r="AM12" s="2">
        <v>12</v>
      </c>
      <c r="AN12" s="4" t="s">
        <v>52</v>
      </c>
    </row>
    <row r="13" spans="2:36" ht="12.75" customHeight="1">
      <c r="B13" s="62"/>
      <c r="C13" s="62"/>
      <c r="D13" s="62"/>
      <c r="E13" s="62"/>
      <c r="F13" s="62"/>
      <c r="G13" s="62"/>
      <c r="H13" s="62"/>
      <c r="O13" s="9"/>
      <c r="P13" s="7" t="s">
        <v>53</v>
      </c>
      <c r="Q13" s="6">
        <f>IF(+F381="","",IF(F381&gt;0,FIXED(F381,0,TRUE),F381))</f>
      </c>
      <c r="R13" s="9" t="s">
        <v>54</v>
      </c>
      <c r="T13" s="7" t="str">
        <f>FIXED(F372,0,TRUE)</f>
        <v>0</v>
      </c>
      <c r="Y13" s="2"/>
      <c r="Z13" s="2"/>
      <c r="AA13" s="4" t="s">
        <v>21</v>
      </c>
      <c r="AB13" s="2"/>
      <c r="AC13" s="2"/>
      <c r="AD13" s="2"/>
      <c r="AE13" s="2"/>
      <c r="AF13" s="2"/>
      <c r="AG13" s="2"/>
      <c r="AH13" s="2"/>
      <c r="AI13" s="2"/>
      <c r="AJ13" s="2"/>
    </row>
    <row r="14" spans="3:36" ht="12.75" customHeight="1">
      <c r="C14" s="9" t="s">
        <v>55</v>
      </c>
      <c r="D14" s="9" t="s">
        <v>56</v>
      </c>
      <c r="E14" s="57" t="s">
        <v>57</v>
      </c>
      <c r="F14" s="13">
        <v>0.1</v>
      </c>
      <c r="G14" s="14"/>
      <c r="H14" s="15">
        <f>IF(F14&lt;1,+F14*SUM($H$19:$H$48,$H$88,$H$126,$H$165,$H$205,$H$243),F14*G14)</f>
        <v>0</v>
      </c>
      <c r="O14" s="16" t="s">
        <v>38</v>
      </c>
      <c r="P14" s="17"/>
      <c r="Q14" s="18"/>
      <c r="R14" s="18"/>
      <c r="S14" s="19"/>
      <c r="T14" s="16" t="s">
        <v>40</v>
      </c>
      <c r="U14" s="20"/>
      <c r="Y14" s="2"/>
      <c r="Z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3:36" ht="11.25">
      <c r="C15" s="9" t="s">
        <v>55</v>
      </c>
      <c r="D15" s="9" t="s">
        <v>58</v>
      </c>
      <c r="E15" s="57" t="s">
        <v>57</v>
      </c>
      <c r="F15" s="13">
        <v>0.03</v>
      </c>
      <c r="G15" s="14"/>
      <c r="H15" s="15">
        <f>IF(F15&lt;1,+F15*SUM($H$19:$H$48,$H$88,$H$126,$H$165,$H$205,$H$243),F15*G15)</f>
        <v>0</v>
      </c>
      <c r="N15" s="21"/>
      <c r="O15" s="22" t="s">
        <v>44</v>
      </c>
      <c r="P15" s="22" t="s">
        <v>59</v>
      </c>
      <c r="Q15" s="23"/>
      <c r="R15" s="23"/>
      <c r="S15" s="24"/>
      <c r="T15" s="22" t="s">
        <v>60</v>
      </c>
      <c r="U15" s="25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3:36" ht="11.25">
      <c r="C16" s="9" t="s">
        <v>55</v>
      </c>
      <c r="D16" s="9" t="s">
        <v>61</v>
      </c>
      <c r="E16" s="57" t="s">
        <v>57</v>
      </c>
      <c r="F16" s="13">
        <v>0.1</v>
      </c>
      <c r="G16" s="14"/>
      <c r="H16" s="15">
        <f>IF(F16&lt;1,+F16*SUM($H$19:$H$48,$H$88,$H$126,$H$165,$H$205,$H$243),F16*G16)</f>
        <v>0</v>
      </c>
      <c r="N16" s="21"/>
      <c r="O16" s="26"/>
      <c r="P16" s="26"/>
      <c r="Q16" s="11"/>
      <c r="R16" s="11"/>
      <c r="S16" s="27"/>
      <c r="T16" s="26"/>
      <c r="U16" s="28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3:36" ht="11.25">
      <c r="C17" s="9" t="s">
        <v>55</v>
      </c>
      <c r="D17" s="9" t="s">
        <v>62</v>
      </c>
      <c r="E17" s="57" t="s">
        <v>63</v>
      </c>
      <c r="F17" s="53">
        <v>0.025</v>
      </c>
      <c r="G17" s="14"/>
      <c r="H17" s="15">
        <f>IF(F17&lt;1,+F17*SUM($H$19:$H$48,$H$88,$H$126,$H$165,$H$205,$H$243),F17*G17)</f>
        <v>0</v>
      </c>
      <c r="N17" s="21"/>
      <c r="O17" s="31"/>
      <c r="P17" s="32"/>
      <c r="T17" s="32"/>
      <c r="U17" s="28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3:36" ht="11.25">
      <c r="C18" s="9" t="s">
        <v>55</v>
      </c>
      <c r="D18" s="9" t="s">
        <v>64</v>
      </c>
      <c r="E18" s="57" t="s">
        <v>63</v>
      </c>
      <c r="F18" s="53">
        <v>0.02</v>
      </c>
      <c r="G18" s="14"/>
      <c r="H18" s="15">
        <f>IF(F18&lt;1,+F18*SUM($H$19:$H$48,$H$88,$H$126,$H$165,$H$205,$H$243),F18*G18)</f>
        <v>0</v>
      </c>
      <c r="N18" s="21"/>
      <c r="O18" s="26" t="s">
        <v>55</v>
      </c>
      <c r="P18" s="32" t="s">
        <v>65</v>
      </c>
      <c r="T18" s="60">
        <f>H49</f>
        <v>0</v>
      </c>
      <c r="U18" s="28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3:21" ht="11.25">
      <c r="C19" s="9" t="s">
        <v>55</v>
      </c>
      <c r="D19" s="9" t="s">
        <v>66</v>
      </c>
      <c r="E19" s="57" t="s">
        <v>67</v>
      </c>
      <c r="F19" s="30">
        <v>0</v>
      </c>
      <c r="G19" s="14"/>
      <c r="H19" s="15">
        <f aca="true" t="shared" si="0" ref="H19:H41">F19*G19</f>
        <v>0</v>
      </c>
      <c r="N19" s="21"/>
      <c r="O19" s="31"/>
      <c r="P19" s="32"/>
      <c r="T19" s="34"/>
      <c r="U19" s="28"/>
    </row>
    <row r="20" spans="3:21" ht="11.25">
      <c r="C20" s="9" t="s">
        <v>55</v>
      </c>
      <c r="D20" s="35"/>
      <c r="E20" s="58"/>
      <c r="F20" s="30">
        <v>0</v>
      </c>
      <c r="G20" s="14"/>
      <c r="H20" s="15">
        <f t="shared" si="0"/>
        <v>0</v>
      </c>
      <c r="N20" s="21"/>
      <c r="O20" s="26" t="s">
        <v>68</v>
      </c>
      <c r="P20" s="33" t="s">
        <v>69</v>
      </c>
      <c r="T20" s="34">
        <f>H88</f>
        <v>0</v>
      </c>
      <c r="U20" s="28"/>
    </row>
    <row r="21" spans="3:21" ht="11.25">
      <c r="C21" s="9" t="s">
        <v>55</v>
      </c>
      <c r="D21" s="35"/>
      <c r="E21" s="58"/>
      <c r="F21" s="30">
        <v>0</v>
      </c>
      <c r="G21" s="14"/>
      <c r="H21" s="15">
        <f t="shared" si="0"/>
        <v>0</v>
      </c>
      <c r="N21" s="21"/>
      <c r="O21" s="26"/>
      <c r="P21" s="33"/>
      <c r="T21" s="34"/>
      <c r="U21" s="28"/>
    </row>
    <row r="22" spans="3:21" ht="11.25">
      <c r="C22" s="9" t="s">
        <v>55</v>
      </c>
      <c r="D22" s="35"/>
      <c r="E22" s="58"/>
      <c r="F22" s="30">
        <v>0</v>
      </c>
      <c r="G22" s="14"/>
      <c r="H22" s="15">
        <f t="shared" si="0"/>
        <v>0</v>
      </c>
      <c r="N22" s="21"/>
      <c r="O22" s="26" t="s">
        <v>70</v>
      </c>
      <c r="P22" s="33" t="s">
        <v>71</v>
      </c>
      <c r="T22" s="34">
        <f>H126</f>
        <v>0</v>
      </c>
      <c r="U22" s="28"/>
    </row>
    <row r="23" spans="3:21" ht="11.25">
      <c r="C23" s="9" t="s">
        <v>55</v>
      </c>
      <c r="D23" s="35"/>
      <c r="E23" s="58"/>
      <c r="F23" s="30">
        <v>0</v>
      </c>
      <c r="G23" s="14"/>
      <c r="H23" s="15">
        <f t="shared" si="0"/>
        <v>0</v>
      </c>
      <c r="N23" s="21"/>
      <c r="O23" s="31"/>
      <c r="P23" s="32"/>
      <c r="T23" s="34"/>
      <c r="U23" s="28"/>
    </row>
    <row r="24" spans="3:21" ht="11.25">
      <c r="C24" s="9" t="s">
        <v>55</v>
      </c>
      <c r="D24" s="35"/>
      <c r="E24" s="58"/>
      <c r="F24" s="30">
        <v>0</v>
      </c>
      <c r="G24" s="14"/>
      <c r="H24" s="15">
        <f t="shared" si="0"/>
        <v>0</v>
      </c>
      <c r="N24" s="21"/>
      <c r="O24" s="26" t="s">
        <v>72</v>
      </c>
      <c r="P24" s="33" t="s">
        <v>73</v>
      </c>
      <c r="T24" s="34">
        <f>H165</f>
        <v>0</v>
      </c>
      <c r="U24" s="28"/>
    </row>
    <row r="25" spans="3:21" ht="11.25">
      <c r="C25" s="9" t="s">
        <v>55</v>
      </c>
      <c r="D25" s="35"/>
      <c r="E25" s="58"/>
      <c r="F25" s="30">
        <v>0</v>
      </c>
      <c r="G25" s="14"/>
      <c r="H25" s="15">
        <f t="shared" si="0"/>
        <v>0</v>
      </c>
      <c r="N25" s="21"/>
      <c r="O25" s="26"/>
      <c r="P25" s="33"/>
      <c r="T25" s="34"/>
      <c r="U25" s="28"/>
    </row>
    <row r="26" spans="3:21" ht="11.25">
      <c r="C26" s="9" t="s">
        <v>55</v>
      </c>
      <c r="D26" s="35"/>
      <c r="E26" s="58"/>
      <c r="F26" s="30">
        <v>0</v>
      </c>
      <c r="G26" s="14"/>
      <c r="H26" s="15">
        <f t="shared" si="0"/>
        <v>0</v>
      </c>
      <c r="N26" s="21"/>
      <c r="O26" s="26" t="s">
        <v>74</v>
      </c>
      <c r="P26" s="33" t="s">
        <v>75</v>
      </c>
      <c r="T26" s="34">
        <f>H205</f>
        <v>0</v>
      </c>
      <c r="U26" s="28"/>
    </row>
    <row r="27" spans="3:21" ht="11.25">
      <c r="C27" s="9" t="s">
        <v>55</v>
      </c>
      <c r="D27" s="35"/>
      <c r="E27" s="58"/>
      <c r="F27" s="30">
        <v>0</v>
      </c>
      <c r="G27" s="14"/>
      <c r="H27" s="15">
        <f t="shared" si="0"/>
        <v>0</v>
      </c>
      <c r="N27" s="21"/>
      <c r="O27" s="31"/>
      <c r="P27" s="32"/>
      <c r="T27" s="34"/>
      <c r="U27" s="28"/>
    </row>
    <row r="28" spans="3:21" ht="11.25">
      <c r="C28" s="9" t="s">
        <v>55</v>
      </c>
      <c r="D28" s="35"/>
      <c r="E28" s="58"/>
      <c r="F28" s="30">
        <v>0</v>
      </c>
      <c r="G28" s="14"/>
      <c r="H28" s="15">
        <f t="shared" si="0"/>
        <v>0</v>
      </c>
      <c r="N28" s="21"/>
      <c r="O28" s="26" t="s">
        <v>76</v>
      </c>
      <c r="P28" s="33" t="s">
        <v>77</v>
      </c>
      <c r="T28" s="34">
        <f>H243</f>
        <v>0</v>
      </c>
      <c r="U28" s="28"/>
    </row>
    <row r="29" spans="3:21" ht="11.25">
      <c r="C29" s="9" t="s">
        <v>55</v>
      </c>
      <c r="D29" s="35"/>
      <c r="E29" s="58"/>
      <c r="F29" s="30">
        <v>0</v>
      </c>
      <c r="G29" s="14"/>
      <c r="H29" s="15">
        <f t="shared" si="0"/>
        <v>0</v>
      </c>
      <c r="N29" s="21"/>
      <c r="O29" s="31"/>
      <c r="P29" s="32"/>
      <c r="T29" s="34"/>
      <c r="U29" s="28"/>
    </row>
    <row r="30" spans="3:21" ht="11.25">
      <c r="C30" s="9" t="s">
        <v>55</v>
      </c>
      <c r="D30" s="35"/>
      <c r="E30" s="58"/>
      <c r="F30" s="30">
        <v>0</v>
      </c>
      <c r="G30" s="14"/>
      <c r="H30" s="15">
        <f t="shared" si="0"/>
        <v>0</v>
      </c>
      <c r="N30" s="21"/>
      <c r="O30" s="31"/>
      <c r="P30" s="32"/>
      <c r="Q30" s="7"/>
      <c r="R30" s="7" t="s">
        <v>78</v>
      </c>
      <c r="T30" s="36">
        <f>SUM(T18:T29)</f>
        <v>0</v>
      </c>
      <c r="U30" s="37"/>
    </row>
    <row r="31" spans="3:21" ht="11.25">
      <c r="C31" s="9" t="s">
        <v>55</v>
      </c>
      <c r="D31" s="35"/>
      <c r="E31" s="58"/>
      <c r="F31" s="30">
        <v>0</v>
      </c>
      <c r="G31" s="14"/>
      <c r="H31" s="15">
        <f t="shared" si="0"/>
        <v>0</v>
      </c>
      <c r="N31" s="21"/>
      <c r="O31" s="31"/>
      <c r="P31" s="32"/>
      <c r="T31" s="34"/>
      <c r="U31" s="28"/>
    </row>
    <row r="32" spans="3:21" ht="11.25">
      <c r="C32" s="9" t="s">
        <v>55</v>
      </c>
      <c r="D32" s="35"/>
      <c r="E32" s="58"/>
      <c r="F32" s="30">
        <v>0</v>
      </c>
      <c r="G32" s="14"/>
      <c r="H32" s="15">
        <f t="shared" si="0"/>
        <v>0</v>
      </c>
      <c r="N32" s="21"/>
      <c r="O32" s="26" t="s">
        <v>79</v>
      </c>
      <c r="P32" s="33" t="s">
        <v>80</v>
      </c>
      <c r="T32" s="34">
        <f>H281</f>
        <v>0</v>
      </c>
      <c r="U32" s="28"/>
    </row>
    <row r="33" spans="3:21" ht="11.25">
      <c r="C33" s="9" t="s">
        <v>55</v>
      </c>
      <c r="D33" s="35"/>
      <c r="E33" s="58"/>
      <c r="F33" s="30">
        <v>0</v>
      </c>
      <c r="G33" s="14"/>
      <c r="H33" s="15">
        <f t="shared" si="0"/>
        <v>0</v>
      </c>
      <c r="N33" s="21"/>
      <c r="O33" s="31"/>
      <c r="P33" s="32"/>
      <c r="T33" s="38"/>
      <c r="U33" s="28"/>
    </row>
    <row r="34" spans="3:21" ht="11.25">
      <c r="C34" s="9" t="s">
        <v>55</v>
      </c>
      <c r="D34" s="35"/>
      <c r="E34" s="58"/>
      <c r="F34" s="30">
        <v>0</v>
      </c>
      <c r="G34" s="14"/>
      <c r="H34" s="15">
        <f t="shared" si="0"/>
        <v>0</v>
      </c>
      <c r="N34" s="21"/>
      <c r="O34" s="31"/>
      <c r="P34" s="32"/>
      <c r="Q34" s="7"/>
      <c r="R34" s="7" t="s">
        <v>81</v>
      </c>
      <c r="T34" s="36">
        <f>SUM(T30:T33)</f>
        <v>0</v>
      </c>
      <c r="U34" s="37"/>
    </row>
    <row r="35" spans="3:21" ht="11.25">
      <c r="C35" s="9" t="s">
        <v>55</v>
      </c>
      <c r="D35" s="35"/>
      <c r="E35" s="58"/>
      <c r="F35" s="30">
        <v>0</v>
      </c>
      <c r="G35" s="14"/>
      <c r="H35" s="15">
        <f t="shared" si="0"/>
        <v>0</v>
      </c>
      <c r="N35" s="21"/>
      <c r="O35" s="31"/>
      <c r="P35" s="32"/>
      <c r="T35" s="34"/>
      <c r="U35" s="28"/>
    </row>
    <row r="36" spans="3:21" ht="11.25">
      <c r="C36" s="9" t="s">
        <v>55</v>
      </c>
      <c r="D36" s="35"/>
      <c r="E36" s="58"/>
      <c r="F36" s="30">
        <v>0</v>
      </c>
      <c r="G36" s="14"/>
      <c r="H36" s="15">
        <f t="shared" si="0"/>
        <v>0</v>
      </c>
      <c r="N36" s="21"/>
      <c r="O36" s="26" t="s">
        <v>82</v>
      </c>
      <c r="P36" s="33" t="s">
        <v>83</v>
      </c>
      <c r="Q36" s="39">
        <f>F384</f>
        <v>0.25</v>
      </c>
      <c r="T36" s="34">
        <f>Q36*T34</f>
        <v>0</v>
      </c>
      <c r="U36" s="28"/>
    </row>
    <row r="37" spans="3:21" ht="11.25">
      <c r="C37" s="9" t="s">
        <v>55</v>
      </c>
      <c r="D37" s="35"/>
      <c r="E37" s="58"/>
      <c r="F37" s="30">
        <v>0</v>
      </c>
      <c r="G37" s="14"/>
      <c r="H37" s="15">
        <f t="shared" si="0"/>
        <v>0</v>
      </c>
      <c r="N37" s="21"/>
      <c r="O37" s="31"/>
      <c r="P37" s="32"/>
      <c r="T37" s="38"/>
      <c r="U37" s="28"/>
    </row>
    <row r="38" spans="3:22" ht="11.25">
      <c r="C38" s="9" t="s">
        <v>55</v>
      </c>
      <c r="D38" s="35"/>
      <c r="E38" s="58"/>
      <c r="F38" s="30">
        <v>0</v>
      </c>
      <c r="G38" s="14"/>
      <c r="H38" s="15">
        <f t="shared" si="0"/>
        <v>0</v>
      </c>
      <c r="N38" s="21"/>
      <c r="O38" s="31"/>
      <c r="P38" s="32"/>
      <c r="R38" s="7" t="s">
        <v>84</v>
      </c>
      <c r="T38" s="36">
        <f>SUM(T34:T37)</f>
        <v>0</v>
      </c>
      <c r="U38" s="37"/>
      <c r="V38" s="29"/>
    </row>
    <row r="39" spans="3:22" ht="11.25">
      <c r="C39" s="9" t="s">
        <v>55</v>
      </c>
      <c r="D39" s="35"/>
      <c r="E39" s="58"/>
      <c r="F39" s="30">
        <v>0</v>
      </c>
      <c r="G39" s="14"/>
      <c r="H39" s="15">
        <f t="shared" si="0"/>
        <v>0</v>
      </c>
      <c r="N39" s="21"/>
      <c r="O39" s="31"/>
      <c r="P39" s="32"/>
      <c r="T39" s="34"/>
      <c r="U39" s="28"/>
      <c r="V39" s="9" t="s">
        <v>33</v>
      </c>
    </row>
    <row r="40" spans="3:21" ht="11.25">
      <c r="C40" s="9" t="s">
        <v>55</v>
      </c>
      <c r="D40" s="35"/>
      <c r="E40" s="58"/>
      <c r="F40" s="30">
        <v>0</v>
      </c>
      <c r="G40" s="14"/>
      <c r="H40" s="15">
        <f t="shared" si="0"/>
        <v>0</v>
      </c>
      <c r="N40" s="21"/>
      <c r="O40" s="26" t="s">
        <v>85</v>
      </c>
      <c r="P40" s="33" t="s">
        <v>86</v>
      </c>
      <c r="R40" s="40"/>
      <c r="T40" s="34">
        <f>H323</f>
        <v>0</v>
      </c>
      <c r="U40" s="28"/>
    </row>
    <row r="41" spans="3:22" ht="11.25">
      <c r="C41" s="9" t="s">
        <v>55</v>
      </c>
      <c r="D41" s="35"/>
      <c r="E41" s="58"/>
      <c r="F41" s="30">
        <v>0</v>
      </c>
      <c r="G41" s="14"/>
      <c r="H41" s="15">
        <f t="shared" si="0"/>
        <v>0</v>
      </c>
      <c r="N41" s="21"/>
      <c r="O41" s="31"/>
      <c r="P41" s="32"/>
      <c r="T41" s="32"/>
      <c r="U41" s="28"/>
      <c r="V41" s="9" t="s">
        <v>33</v>
      </c>
    </row>
    <row r="42" spans="3:22" ht="11.25">
      <c r="C42" s="9" t="s">
        <v>55</v>
      </c>
      <c r="D42" s="35"/>
      <c r="E42" s="58"/>
      <c r="F42" s="30">
        <v>0</v>
      </c>
      <c r="G42" s="14"/>
      <c r="H42" s="15">
        <f aca="true" t="shared" si="1" ref="H42:H47">F42*G42</f>
        <v>0</v>
      </c>
      <c r="N42" s="21"/>
      <c r="O42" s="26" t="s">
        <v>87</v>
      </c>
      <c r="P42" s="33" t="s">
        <v>88</v>
      </c>
      <c r="T42" s="34">
        <f>H360</f>
        <v>0</v>
      </c>
      <c r="U42" s="28"/>
      <c r="V42" s="9" t="s">
        <v>33</v>
      </c>
    </row>
    <row r="43" spans="3:22" ht="11.25">
      <c r="C43" s="9" t="s">
        <v>55</v>
      </c>
      <c r="D43" s="35"/>
      <c r="E43" s="58"/>
      <c r="F43" s="30">
        <v>0</v>
      </c>
      <c r="G43" s="14"/>
      <c r="H43" s="15">
        <f t="shared" si="1"/>
        <v>0</v>
      </c>
      <c r="N43" s="21"/>
      <c r="O43" s="31"/>
      <c r="P43" s="32"/>
      <c r="T43" s="32"/>
      <c r="U43" s="41"/>
      <c r="V43" s="9" t="s">
        <v>33</v>
      </c>
    </row>
    <row r="44" spans="3:22" ht="11.25">
      <c r="C44" s="9" t="s">
        <v>55</v>
      </c>
      <c r="D44" s="35"/>
      <c r="E44" s="58"/>
      <c r="F44" s="30">
        <v>0</v>
      </c>
      <c r="G44" s="14"/>
      <c r="H44" s="15">
        <f t="shared" si="1"/>
        <v>0</v>
      </c>
      <c r="N44" s="21"/>
      <c r="O44" s="31"/>
      <c r="P44" s="32"/>
      <c r="Q44" s="7"/>
      <c r="R44" s="7" t="s">
        <v>81</v>
      </c>
      <c r="T44" s="36">
        <f>SUM(T38:T42)</f>
        <v>0</v>
      </c>
      <c r="U44" s="37"/>
      <c r="V44" s="9" t="s">
        <v>33</v>
      </c>
    </row>
    <row r="45" spans="3:22" ht="11.25">
      <c r="C45" s="9" t="s">
        <v>55</v>
      </c>
      <c r="D45" s="35"/>
      <c r="E45" s="58"/>
      <c r="F45" s="30">
        <v>0</v>
      </c>
      <c r="G45" s="14"/>
      <c r="H45" s="15">
        <f t="shared" si="1"/>
        <v>0</v>
      </c>
      <c r="N45" s="21"/>
      <c r="O45" s="31"/>
      <c r="P45" s="32"/>
      <c r="T45" s="34"/>
      <c r="U45" s="28"/>
      <c r="V45" s="9" t="s">
        <v>33</v>
      </c>
    </row>
    <row r="46" spans="3:22" ht="11.25">
      <c r="C46" s="9" t="s">
        <v>55</v>
      </c>
      <c r="D46" s="35"/>
      <c r="E46" s="58"/>
      <c r="F46" s="30">
        <v>0</v>
      </c>
      <c r="G46" s="14"/>
      <c r="H46" s="15">
        <f t="shared" si="1"/>
        <v>0</v>
      </c>
      <c r="N46" s="21"/>
      <c r="O46" s="26">
        <v>11</v>
      </c>
      <c r="P46" s="33" t="s">
        <v>89</v>
      </c>
      <c r="Q46" s="39">
        <f>F386</f>
        <v>0.1</v>
      </c>
      <c r="T46" s="34">
        <f>T44*Q46</f>
        <v>0</v>
      </c>
      <c r="U46" s="28"/>
      <c r="V46" s="9" t="s">
        <v>33</v>
      </c>
    </row>
    <row r="47" spans="3:22" ht="11.25">
      <c r="C47" s="9" t="s">
        <v>55</v>
      </c>
      <c r="D47" s="35"/>
      <c r="E47" s="58"/>
      <c r="F47" s="30">
        <v>0</v>
      </c>
      <c r="G47" s="14"/>
      <c r="H47" s="15">
        <f t="shared" si="1"/>
        <v>0</v>
      </c>
      <c r="N47" s="21"/>
      <c r="O47" s="31"/>
      <c r="P47" s="32"/>
      <c r="T47" s="38"/>
      <c r="U47" s="28"/>
      <c r="V47" s="9" t="s">
        <v>33</v>
      </c>
    </row>
    <row r="48" spans="6:22" ht="12">
      <c r="F48" s="29"/>
      <c r="G48" s="42"/>
      <c r="H48" s="43" t="s">
        <v>90</v>
      </c>
      <c r="N48" s="21"/>
      <c r="O48" s="31"/>
      <c r="P48" s="32"/>
      <c r="R48" s="44" t="s">
        <v>91</v>
      </c>
      <c r="S48" s="45"/>
      <c r="T48" s="46">
        <f>SUM(T44:T46)</f>
        <v>0</v>
      </c>
      <c r="U48" s="37"/>
      <c r="V48" s="9" t="s">
        <v>33</v>
      </c>
    </row>
    <row r="49" spans="4:22" ht="11.25">
      <c r="D49" s="9" t="s">
        <v>92</v>
      </c>
      <c r="E49" s="58"/>
      <c r="F49" s="29"/>
      <c r="G49" s="42"/>
      <c r="H49" s="15">
        <f>SUM(H14:H47)</f>
        <v>0</v>
      </c>
      <c r="N49" s="21"/>
      <c r="O49" s="47"/>
      <c r="P49" s="48"/>
      <c r="Q49" s="23"/>
      <c r="R49" s="23"/>
      <c r="S49" s="23"/>
      <c r="T49" s="49"/>
      <c r="U49" s="25"/>
      <c r="V49" s="9" t="s">
        <v>33</v>
      </c>
    </row>
    <row r="50" spans="6:22" ht="12" thickBot="1">
      <c r="F50" s="29"/>
      <c r="G50" s="42"/>
      <c r="H50" s="15"/>
      <c r="N50" s="21"/>
      <c r="O50" s="11"/>
      <c r="T50" s="43"/>
      <c r="U50" s="21"/>
      <c r="V50" s="9"/>
    </row>
    <row r="51" spans="2:22" ht="12" thickTop="1">
      <c r="B51" s="67"/>
      <c r="C51" s="67"/>
      <c r="D51" s="67"/>
      <c r="E51" s="67"/>
      <c r="F51" s="67"/>
      <c r="G51" s="68"/>
      <c r="H51" s="69"/>
      <c r="N51" s="21"/>
      <c r="O51" s="11"/>
      <c r="T51" s="15"/>
      <c r="U51" s="21"/>
      <c r="V51" s="9" t="s">
        <v>33</v>
      </c>
    </row>
    <row r="52" spans="3:22" ht="11.25">
      <c r="C52" s="9" t="s">
        <v>68</v>
      </c>
      <c r="D52" s="9" t="s">
        <v>93</v>
      </c>
      <c r="E52" s="57" t="s">
        <v>94</v>
      </c>
      <c r="F52" s="30">
        <v>0</v>
      </c>
      <c r="G52" s="14"/>
      <c r="H52" s="15">
        <f aca="true" t="shared" si="2" ref="H52:H86">F52*G52</f>
        <v>0</v>
      </c>
      <c r="N52" s="21"/>
      <c r="O52" s="11"/>
      <c r="S52" s="11"/>
      <c r="V52" s="9" t="s">
        <v>33</v>
      </c>
    </row>
    <row r="53" spans="3:22" ht="11.25">
      <c r="C53" s="9" t="s">
        <v>68</v>
      </c>
      <c r="D53" s="9" t="s">
        <v>95</v>
      </c>
      <c r="E53" s="57" t="s">
        <v>94</v>
      </c>
      <c r="F53" s="30">
        <v>0</v>
      </c>
      <c r="G53" s="14"/>
      <c r="H53" s="15">
        <f t="shared" si="2"/>
        <v>0</v>
      </c>
      <c r="N53" s="21"/>
      <c r="O53" s="11"/>
      <c r="S53" s="11"/>
      <c r="V53" s="9"/>
    </row>
    <row r="54" spans="3:22" ht="11.25">
      <c r="C54" s="9" t="s">
        <v>68</v>
      </c>
      <c r="D54" s="9" t="s">
        <v>96</v>
      </c>
      <c r="E54" s="57" t="s">
        <v>94</v>
      </c>
      <c r="F54" s="30">
        <v>0</v>
      </c>
      <c r="G54" s="14"/>
      <c r="H54" s="15">
        <f t="shared" si="2"/>
        <v>0</v>
      </c>
      <c r="N54" s="21"/>
      <c r="O54" s="11"/>
      <c r="T54" s="15"/>
      <c r="U54" s="21"/>
      <c r="V54" s="9" t="s">
        <v>33</v>
      </c>
    </row>
    <row r="55" spans="3:22" ht="11.25">
      <c r="C55" s="9" t="s">
        <v>68</v>
      </c>
      <c r="D55" s="9" t="s">
        <v>97</v>
      </c>
      <c r="E55" s="57" t="s">
        <v>94</v>
      </c>
      <c r="F55" s="30">
        <v>0</v>
      </c>
      <c r="G55" s="14"/>
      <c r="H55" s="15">
        <f t="shared" si="2"/>
        <v>0</v>
      </c>
      <c r="N55" s="21"/>
      <c r="O55" s="11"/>
      <c r="T55" s="15"/>
      <c r="U55" s="21"/>
      <c r="V55" s="9"/>
    </row>
    <row r="56" spans="3:22" ht="11.25">
      <c r="C56" s="9" t="s">
        <v>68</v>
      </c>
      <c r="D56" s="9" t="s">
        <v>98</v>
      </c>
      <c r="E56" s="57" t="s">
        <v>99</v>
      </c>
      <c r="F56" s="30">
        <v>0</v>
      </c>
      <c r="G56" s="14"/>
      <c r="H56" s="15">
        <f t="shared" si="2"/>
        <v>0</v>
      </c>
      <c r="N56" s="21"/>
      <c r="O56" s="11"/>
      <c r="T56" s="15"/>
      <c r="U56" s="21"/>
      <c r="V56" s="9" t="s">
        <v>33</v>
      </c>
    </row>
    <row r="57" spans="3:22" ht="11.25">
      <c r="C57" s="9" t="s">
        <v>68</v>
      </c>
      <c r="D57" s="35"/>
      <c r="E57" s="58"/>
      <c r="F57" s="30">
        <v>0</v>
      </c>
      <c r="G57" s="14"/>
      <c r="H57" s="15">
        <f t="shared" si="2"/>
        <v>0</v>
      </c>
      <c r="N57" s="21"/>
      <c r="O57" s="11"/>
      <c r="T57" s="15"/>
      <c r="U57" s="21"/>
      <c r="V57" s="9" t="s">
        <v>33</v>
      </c>
    </row>
    <row r="58" spans="3:22" ht="11.25">
      <c r="C58" s="9" t="s">
        <v>68</v>
      </c>
      <c r="D58" s="35"/>
      <c r="E58" s="58"/>
      <c r="F58" s="30">
        <v>0</v>
      </c>
      <c r="G58" s="14"/>
      <c r="H58" s="15">
        <f t="shared" si="2"/>
        <v>0</v>
      </c>
      <c r="N58" s="21"/>
      <c r="O58" s="11"/>
      <c r="T58" s="43"/>
      <c r="U58" s="21"/>
      <c r="V58" s="9" t="s">
        <v>33</v>
      </c>
    </row>
    <row r="59" spans="3:21" ht="11.25">
      <c r="C59" s="9" t="s">
        <v>68</v>
      </c>
      <c r="D59" s="35"/>
      <c r="E59" s="58"/>
      <c r="F59" s="30">
        <v>0</v>
      </c>
      <c r="G59" s="14"/>
      <c r="H59" s="15">
        <f t="shared" si="2"/>
        <v>0</v>
      </c>
      <c r="N59" s="21"/>
      <c r="T59" s="15"/>
      <c r="U59" s="21"/>
    </row>
    <row r="60" spans="3:21" ht="11.25">
      <c r="C60" s="9" t="s">
        <v>68</v>
      </c>
      <c r="D60" s="35"/>
      <c r="E60" s="58"/>
      <c r="F60" s="30">
        <v>0</v>
      </c>
      <c r="G60" s="14"/>
      <c r="H60" s="15">
        <f t="shared" si="2"/>
        <v>0</v>
      </c>
      <c r="N60" s="21"/>
      <c r="O60" s="50"/>
      <c r="P60" s="50"/>
      <c r="Q60" s="50"/>
      <c r="S60" s="50"/>
      <c r="U60" s="50"/>
    </row>
    <row r="61" spans="3:22" ht="11.25">
      <c r="C61" s="9" t="s">
        <v>68</v>
      </c>
      <c r="D61" s="35"/>
      <c r="E61" s="58"/>
      <c r="F61" s="30">
        <v>0</v>
      </c>
      <c r="G61" s="14"/>
      <c r="H61" s="15">
        <f t="shared" si="2"/>
        <v>0</v>
      </c>
      <c r="N61" s="21"/>
      <c r="T61" s="15"/>
      <c r="V61" s="9" t="s">
        <v>33</v>
      </c>
    </row>
    <row r="62" spans="3:14" ht="11.25">
      <c r="C62" s="9" t="s">
        <v>68</v>
      </c>
      <c r="D62" s="35"/>
      <c r="E62" s="58"/>
      <c r="F62" s="30">
        <v>0</v>
      </c>
      <c r="G62" s="14"/>
      <c r="H62" s="15">
        <f t="shared" si="2"/>
        <v>0</v>
      </c>
      <c r="N62" s="21"/>
    </row>
    <row r="63" spans="3:14" ht="11.25">
      <c r="C63" s="9" t="s">
        <v>68</v>
      </c>
      <c r="D63" s="35"/>
      <c r="E63" s="58"/>
      <c r="F63" s="30">
        <v>0</v>
      </c>
      <c r="G63" s="14"/>
      <c r="H63" s="15">
        <f t="shared" si="2"/>
        <v>0</v>
      </c>
      <c r="N63" s="21"/>
    </row>
    <row r="64" spans="3:14" ht="11.25">
      <c r="C64" s="9" t="s">
        <v>68</v>
      </c>
      <c r="D64" s="35"/>
      <c r="E64" s="58"/>
      <c r="F64" s="30">
        <v>0</v>
      </c>
      <c r="G64" s="14"/>
      <c r="H64" s="15">
        <f t="shared" si="2"/>
        <v>0</v>
      </c>
      <c r="N64" s="21"/>
    </row>
    <row r="65" spans="3:8" ht="11.25">
      <c r="C65" s="9" t="s">
        <v>68</v>
      </c>
      <c r="D65" s="35"/>
      <c r="E65" s="58"/>
      <c r="F65" s="30">
        <v>0</v>
      </c>
      <c r="G65" s="14"/>
      <c r="H65" s="15">
        <f t="shared" si="2"/>
        <v>0</v>
      </c>
    </row>
    <row r="66" spans="3:13" ht="11.25">
      <c r="C66" s="9" t="s">
        <v>68</v>
      </c>
      <c r="D66" s="35"/>
      <c r="E66" s="58"/>
      <c r="F66" s="30">
        <v>0</v>
      </c>
      <c r="G66" s="14"/>
      <c r="H66" s="15">
        <f t="shared" si="2"/>
        <v>0</v>
      </c>
      <c r="M66" s="21" t="s">
        <v>100</v>
      </c>
    </row>
    <row r="67" spans="3:8" ht="11.25">
      <c r="C67" s="9" t="s">
        <v>68</v>
      </c>
      <c r="D67" s="35"/>
      <c r="E67" s="58"/>
      <c r="F67" s="30">
        <v>0</v>
      </c>
      <c r="G67" s="14"/>
      <c r="H67" s="15">
        <f t="shared" si="2"/>
        <v>0</v>
      </c>
    </row>
    <row r="68" spans="3:8" ht="11.25">
      <c r="C68" s="9" t="s">
        <v>68</v>
      </c>
      <c r="D68" s="35"/>
      <c r="E68" s="58"/>
      <c r="F68" s="30">
        <v>0</v>
      </c>
      <c r="G68" s="14"/>
      <c r="H68" s="15">
        <f t="shared" si="2"/>
        <v>0</v>
      </c>
    </row>
    <row r="69" spans="3:8" ht="11.25">
      <c r="C69" s="9" t="s">
        <v>68</v>
      </c>
      <c r="D69" s="35"/>
      <c r="E69" s="58"/>
      <c r="F69" s="30">
        <v>0</v>
      </c>
      <c r="G69" s="14"/>
      <c r="H69" s="15">
        <f t="shared" si="2"/>
        <v>0</v>
      </c>
    </row>
    <row r="70" spans="3:8" ht="11.25">
      <c r="C70" s="9" t="s">
        <v>68</v>
      </c>
      <c r="D70" s="35"/>
      <c r="E70" s="58"/>
      <c r="F70" s="30">
        <v>0</v>
      </c>
      <c r="G70" s="14"/>
      <c r="H70" s="15">
        <f t="shared" si="2"/>
        <v>0</v>
      </c>
    </row>
    <row r="71" spans="3:8" ht="11.25">
      <c r="C71" s="9" t="s">
        <v>68</v>
      </c>
      <c r="D71" s="35"/>
      <c r="E71" s="58"/>
      <c r="F71" s="30">
        <v>0</v>
      </c>
      <c r="G71" s="14"/>
      <c r="H71" s="15">
        <f t="shared" si="2"/>
        <v>0</v>
      </c>
    </row>
    <row r="72" spans="3:8" ht="11.25">
      <c r="C72" s="9" t="s">
        <v>68</v>
      </c>
      <c r="D72" s="35"/>
      <c r="E72" s="58"/>
      <c r="F72" s="30">
        <v>0</v>
      </c>
      <c r="G72" s="14"/>
      <c r="H72" s="15">
        <f t="shared" si="2"/>
        <v>0</v>
      </c>
    </row>
    <row r="73" spans="3:8" ht="11.25">
      <c r="C73" s="9" t="s">
        <v>68</v>
      </c>
      <c r="D73" s="35"/>
      <c r="E73" s="58"/>
      <c r="F73" s="30">
        <v>0</v>
      </c>
      <c r="G73" s="14"/>
      <c r="H73" s="15">
        <f t="shared" si="2"/>
        <v>0</v>
      </c>
    </row>
    <row r="74" spans="3:8" ht="11.25">
      <c r="C74" s="9" t="s">
        <v>68</v>
      </c>
      <c r="D74" s="35"/>
      <c r="E74" s="58"/>
      <c r="F74" s="30">
        <v>0</v>
      </c>
      <c r="G74" s="14"/>
      <c r="H74" s="15">
        <f t="shared" si="2"/>
        <v>0</v>
      </c>
    </row>
    <row r="75" spans="3:8" ht="11.25">
      <c r="C75" s="9" t="s">
        <v>68</v>
      </c>
      <c r="D75" s="35"/>
      <c r="E75" s="58"/>
      <c r="F75" s="30">
        <v>0</v>
      </c>
      <c r="G75" s="14"/>
      <c r="H75" s="15">
        <f t="shared" si="2"/>
        <v>0</v>
      </c>
    </row>
    <row r="76" spans="3:8" ht="11.25">
      <c r="C76" s="9" t="s">
        <v>68</v>
      </c>
      <c r="D76" s="35"/>
      <c r="E76" s="58"/>
      <c r="F76" s="30">
        <v>0</v>
      </c>
      <c r="G76" s="14"/>
      <c r="H76" s="15">
        <f t="shared" si="2"/>
        <v>0</v>
      </c>
    </row>
    <row r="77" spans="3:8" ht="11.25">
      <c r="C77" s="9" t="s">
        <v>68</v>
      </c>
      <c r="D77" s="35"/>
      <c r="E77" s="58"/>
      <c r="F77" s="30">
        <v>0</v>
      </c>
      <c r="G77" s="14"/>
      <c r="H77" s="15">
        <f t="shared" si="2"/>
        <v>0</v>
      </c>
    </row>
    <row r="78" spans="3:8" ht="11.25">
      <c r="C78" s="9" t="s">
        <v>68</v>
      </c>
      <c r="D78" s="35"/>
      <c r="E78" s="58"/>
      <c r="F78" s="30">
        <v>0</v>
      </c>
      <c r="G78" s="14"/>
      <c r="H78" s="15">
        <f t="shared" si="2"/>
        <v>0</v>
      </c>
    </row>
    <row r="79" spans="3:20" ht="11.25">
      <c r="C79" s="9" t="s">
        <v>68</v>
      </c>
      <c r="D79" s="35"/>
      <c r="E79" s="58"/>
      <c r="F79" s="30">
        <v>0</v>
      </c>
      <c r="G79" s="14"/>
      <c r="H79" s="15">
        <f t="shared" si="2"/>
        <v>0</v>
      </c>
      <c r="T79" s="29"/>
    </row>
    <row r="80" spans="3:8" ht="11.25">
      <c r="C80" s="9" t="s">
        <v>68</v>
      </c>
      <c r="D80" s="35"/>
      <c r="E80" s="58"/>
      <c r="F80" s="30">
        <v>0</v>
      </c>
      <c r="G80" s="14"/>
      <c r="H80" s="15">
        <f t="shared" si="2"/>
        <v>0</v>
      </c>
    </row>
    <row r="81" spans="3:8" ht="11.25">
      <c r="C81" s="9" t="s">
        <v>68</v>
      </c>
      <c r="D81" s="35"/>
      <c r="E81" s="58"/>
      <c r="F81" s="30">
        <v>0</v>
      </c>
      <c r="G81" s="14"/>
      <c r="H81" s="15">
        <f t="shared" si="2"/>
        <v>0</v>
      </c>
    </row>
    <row r="82" spans="3:8" ht="11.25">
      <c r="C82" s="9" t="s">
        <v>68</v>
      </c>
      <c r="D82" s="35"/>
      <c r="E82" s="58"/>
      <c r="F82" s="30">
        <v>0</v>
      </c>
      <c r="G82" s="14"/>
      <c r="H82" s="15">
        <f t="shared" si="2"/>
        <v>0</v>
      </c>
    </row>
    <row r="83" spans="3:8" ht="11.25">
      <c r="C83" s="9" t="s">
        <v>68</v>
      </c>
      <c r="D83" s="35"/>
      <c r="E83" s="58"/>
      <c r="F83" s="30">
        <v>0</v>
      </c>
      <c r="G83" s="14"/>
      <c r="H83" s="15">
        <f t="shared" si="2"/>
        <v>0</v>
      </c>
    </row>
    <row r="84" spans="3:22" ht="11.25">
      <c r="C84" s="9" t="s">
        <v>68</v>
      </c>
      <c r="D84" s="35"/>
      <c r="E84" s="58"/>
      <c r="F84" s="30">
        <v>0</v>
      </c>
      <c r="G84" s="14"/>
      <c r="H84" s="15">
        <f t="shared" si="2"/>
        <v>0</v>
      </c>
      <c r="V84" s="9" t="s">
        <v>33</v>
      </c>
    </row>
    <row r="85" spans="3:22" ht="11.25">
      <c r="C85" s="9" t="s">
        <v>68</v>
      </c>
      <c r="D85" s="35"/>
      <c r="E85" s="58"/>
      <c r="F85" s="30">
        <v>0</v>
      </c>
      <c r="G85" s="14"/>
      <c r="H85" s="15">
        <f t="shared" si="2"/>
        <v>0</v>
      </c>
      <c r="V85" s="9" t="s">
        <v>33</v>
      </c>
    </row>
    <row r="86" spans="3:22" ht="11.25">
      <c r="C86" s="9" t="s">
        <v>68</v>
      </c>
      <c r="D86" s="35"/>
      <c r="E86" s="58"/>
      <c r="F86" s="30">
        <v>0</v>
      </c>
      <c r="G86" s="14"/>
      <c r="H86" s="15">
        <f t="shared" si="2"/>
        <v>0</v>
      </c>
      <c r="V86" s="9" t="s">
        <v>33</v>
      </c>
    </row>
    <row r="87" spans="6:22" ht="11.25">
      <c r="F87" s="29"/>
      <c r="G87" s="42"/>
      <c r="H87" s="43" t="s">
        <v>90</v>
      </c>
      <c r="V87" s="9" t="s">
        <v>33</v>
      </c>
    </row>
    <row r="88" spans="4:22" ht="11.25">
      <c r="D88" s="9" t="s">
        <v>101</v>
      </c>
      <c r="E88" s="58"/>
      <c r="F88" s="29"/>
      <c r="G88" s="42"/>
      <c r="H88" s="15">
        <f>SUM(H52:H87)</f>
        <v>0</v>
      </c>
      <c r="V88" s="9" t="s">
        <v>33</v>
      </c>
    </row>
    <row r="89" spans="6:8" ht="12" thickBot="1">
      <c r="F89" s="29"/>
      <c r="G89" s="42"/>
      <c r="H89" s="15"/>
    </row>
    <row r="90" spans="2:8" ht="12" thickTop="1">
      <c r="B90" s="67"/>
      <c r="C90" s="67"/>
      <c r="D90" s="67"/>
      <c r="E90" s="67"/>
      <c r="F90" s="67"/>
      <c r="G90" s="68"/>
      <c r="H90" s="69"/>
    </row>
    <row r="91" spans="3:8" ht="11.25">
      <c r="C91" s="9" t="s">
        <v>70</v>
      </c>
      <c r="D91" s="9" t="s">
        <v>102</v>
      </c>
      <c r="E91" s="57" t="s">
        <v>103</v>
      </c>
      <c r="F91" s="30">
        <v>0</v>
      </c>
      <c r="G91" s="14"/>
      <c r="H91" s="15">
        <f aca="true" t="shared" si="3" ref="H91:H96">F91*G91</f>
        <v>0</v>
      </c>
    </row>
    <row r="92" spans="3:8" ht="11.25">
      <c r="C92" s="9" t="s">
        <v>70</v>
      </c>
      <c r="D92" s="9" t="s">
        <v>104</v>
      </c>
      <c r="E92" s="57" t="s">
        <v>103</v>
      </c>
      <c r="F92" s="30">
        <v>0</v>
      </c>
      <c r="G92" s="14"/>
      <c r="H92" s="15">
        <f t="shared" si="3"/>
        <v>0</v>
      </c>
    </row>
    <row r="93" spans="3:8" ht="11.25">
      <c r="C93" s="9" t="s">
        <v>70</v>
      </c>
      <c r="D93" s="9" t="s">
        <v>105</v>
      </c>
      <c r="E93" s="57" t="s">
        <v>103</v>
      </c>
      <c r="F93" s="30">
        <v>0</v>
      </c>
      <c r="G93" s="14"/>
      <c r="H93" s="15">
        <f t="shared" si="3"/>
        <v>0</v>
      </c>
    </row>
    <row r="94" spans="3:22" ht="11.25">
      <c r="C94" s="9" t="s">
        <v>70</v>
      </c>
      <c r="D94" s="9" t="s">
        <v>106</v>
      </c>
      <c r="E94" s="57" t="s">
        <v>103</v>
      </c>
      <c r="F94" s="30">
        <v>0</v>
      </c>
      <c r="G94" s="14"/>
      <c r="H94" s="15">
        <f t="shared" si="3"/>
        <v>0</v>
      </c>
      <c r="V94" s="9" t="s">
        <v>33</v>
      </c>
    </row>
    <row r="95" spans="3:8" ht="11.25">
      <c r="C95" s="9" t="s">
        <v>70</v>
      </c>
      <c r="D95" s="9" t="s">
        <v>107</v>
      </c>
      <c r="E95" s="57" t="s">
        <v>103</v>
      </c>
      <c r="F95" s="30">
        <v>0</v>
      </c>
      <c r="G95" s="14"/>
      <c r="H95" s="15">
        <f t="shared" si="3"/>
        <v>0</v>
      </c>
    </row>
    <row r="96" spans="3:8" ht="11.25">
      <c r="C96" s="9" t="s">
        <v>70</v>
      </c>
      <c r="D96" s="9" t="s">
        <v>108</v>
      </c>
      <c r="E96" s="57" t="s">
        <v>103</v>
      </c>
      <c r="F96" s="30">
        <v>0</v>
      </c>
      <c r="G96" s="14"/>
      <c r="H96" s="15">
        <f t="shared" si="3"/>
        <v>0</v>
      </c>
    </row>
    <row r="97" spans="4:8" ht="11.25">
      <c r="D97" s="35"/>
      <c r="E97" s="58"/>
      <c r="F97" s="35"/>
      <c r="G97" s="14"/>
      <c r="H97" s="15"/>
    </row>
    <row r="98" spans="3:8" ht="11.25">
      <c r="C98" s="9" t="s">
        <v>70</v>
      </c>
      <c r="D98" s="9" t="s">
        <v>109</v>
      </c>
      <c r="E98" s="57" t="s">
        <v>110</v>
      </c>
      <c r="F98" s="30">
        <v>0</v>
      </c>
      <c r="G98" s="14"/>
      <c r="H98" s="15">
        <f>F98*G98</f>
        <v>0</v>
      </c>
    </row>
    <row r="99" spans="3:8" ht="11.25">
      <c r="C99" s="9" t="s">
        <v>70</v>
      </c>
      <c r="D99" s="9" t="s">
        <v>111</v>
      </c>
      <c r="E99" s="57" t="s">
        <v>110</v>
      </c>
      <c r="F99" s="30">
        <v>0</v>
      </c>
      <c r="G99" s="14"/>
      <c r="H99" s="15">
        <f>F99*G99</f>
        <v>0</v>
      </c>
    </row>
    <row r="100" spans="3:8" ht="11.25">
      <c r="C100" s="9" t="s">
        <v>70</v>
      </c>
      <c r="D100" s="9" t="s">
        <v>112</v>
      </c>
      <c r="E100" s="57" t="s">
        <v>110</v>
      </c>
      <c r="F100" s="30">
        <v>0</v>
      </c>
      <c r="G100" s="14"/>
      <c r="H100" s="15">
        <f>F100*G100</f>
        <v>0</v>
      </c>
    </row>
    <row r="101" spans="3:8" ht="11.25">
      <c r="C101" s="9" t="s">
        <v>70</v>
      </c>
      <c r="D101" s="9" t="s">
        <v>113</v>
      </c>
      <c r="E101" s="57" t="s">
        <v>110</v>
      </c>
      <c r="F101" s="30">
        <v>0</v>
      </c>
      <c r="G101" s="14"/>
      <c r="H101" s="15">
        <f>F101*G101</f>
        <v>0</v>
      </c>
    </row>
    <row r="102" spans="4:8" ht="11.25">
      <c r="D102" s="9"/>
      <c r="F102" s="30"/>
      <c r="G102" s="42"/>
      <c r="H102" s="15"/>
    </row>
    <row r="103" spans="4:8" ht="11.25">
      <c r="D103" s="35"/>
      <c r="E103" s="58"/>
      <c r="F103" s="35"/>
      <c r="G103" s="14"/>
      <c r="H103" s="15"/>
    </row>
    <row r="104" spans="3:8" ht="11.25">
      <c r="C104" s="9" t="s">
        <v>70</v>
      </c>
      <c r="D104" s="9" t="s">
        <v>114</v>
      </c>
      <c r="E104" s="57" t="s">
        <v>115</v>
      </c>
      <c r="F104" s="30">
        <v>0</v>
      </c>
      <c r="G104" s="14"/>
      <c r="H104" s="15">
        <f aca="true" t="shared" si="4" ref="H104:H124">F104*G104</f>
        <v>0</v>
      </c>
    </row>
    <row r="105" spans="3:8" ht="11.25">
      <c r="C105" s="9" t="s">
        <v>70</v>
      </c>
      <c r="D105" s="35"/>
      <c r="E105" s="58"/>
      <c r="F105" s="30">
        <v>0</v>
      </c>
      <c r="G105" s="14"/>
      <c r="H105" s="15">
        <f t="shared" si="4"/>
        <v>0</v>
      </c>
    </row>
    <row r="106" spans="3:8" ht="11.25">
      <c r="C106" s="9" t="s">
        <v>70</v>
      </c>
      <c r="D106" s="35"/>
      <c r="E106" s="58"/>
      <c r="F106" s="30">
        <v>0</v>
      </c>
      <c r="G106" s="14"/>
      <c r="H106" s="15">
        <f t="shared" si="4"/>
        <v>0</v>
      </c>
    </row>
    <row r="107" spans="3:8" ht="11.25">
      <c r="C107" s="9" t="s">
        <v>70</v>
      </c>
      <c r="D107" s="35"/>
      <c r="E107" s="58"/>
      <c r="F107" s="30">
        <v>0</v>
      </c>
      <c r="G107" s="14"/>
      <c r="H107" s="15">
        <f t="shared" si="4"/>
        <v>0</v>
      </c>
    </row>
    <row r="108" spans="3:8" ht="11.25">
      <c r="C108" s="9" t="s">
        <v>70</v>
      </c>
      <c r="D108" s="35"/>
      <c r="E108" s="58"/>
      <c r="F108" s="30">
        <v>0</v>
      </c>
      <c r="G108" s="14"/>
      <c r="H108" s="15">
        <f t="shared" si="4"/>
        <v>0</v>
      </c>
    </row>
    <row r="109" spans="3:8" ht="11.25">
      <c r="C109" s="9" t="s">
        <v>70</v>
      </c>
      <c r="D109" s="35"/>
      <c r="E109" s="58"/>
      <c r="F109" s="30">
        <v>0</v>
      </c>
      <c r="G109" s="14"/>
      <c r="H109" s="15">
        <f t="shared" si="4"/>
        <v>0</v>
      </c>
    </row>
    <row r="110" spans="3:8" ht="11.25">
      <c r="C110" s="9" t="s">
        <v>70</v>
      </c>
      <c r="D110" s="35"/>
      <c r="E110" s="58"/>
      <c r="F110" s="30">
        <v>0</v>
      </c>
      <c r="G110" s="14"/>
      <c r="H110" s="15">
        <f t="shared" si="4"/>
        <v>0</v>
      </c>
    </row>
    <row r="111" spans="3:8" ht="11.25">
      <c r="C111" s="9" t="s">
        <v>70</v>
      </c>
      <c r="D111" s="35"/>
      <c r="E111" s="58"/>
      <c r="F111" s="30">
        <v>0</v>
      </c>
      <c r="G111" s="14"/>
      <c r="H111" s="15">
        <f t="shared" si="4"/>
        <v>0</v>
      </c>
    </row>
    <row r="112" spans="3:8" ht="11.25">
      <c r="C112" s="9" t="s">
        <v>70</v>
      </c>
      <c r="D112" s="35"/>
      <c r="E112" s="58"/>
      <c r="F112" s="30">
        <v>0</v>
      </c>
      <c r="G112" s="14"/>
      <c r="H112" s="15">
        <f t="shared" si="4"/>
        <v>0</v>
      </c>
    </row>
    <row r="113" spans="3:8" ht="11.25">
      <c r="C113" s="9" t="s">
        <v>70</v>
      </c>
      <c r="D113" s="35"/>
      <c r="E113" s="58"/>
      <c r="F113" s="30">
        <v>0</v>
      </c>
      <c r="G113" s="14"/>
      <c r="H113" s="15">
        <f t="shared" si="4"/>
        <v>0</v>
      </c>
    </row>
    <row r="114" spans="3:8" ht="11.25">
      <c r="C114" s="9" t="s">
        <v>70</v>
      </c>
      <c r="D114" s="35"/>
      <c r="E114" s="58"/>
      <c r="F114" s="30">
        <v>0</v>
      </c>
      <c r="G114" s="14"/>
      <c r="H114" s="15">
        <f t="shared" si="4"/>
        <v>0</v>
      </c>
    </row>
    <row r="115" spans="3:8" ht="11.25">
      <c r="C115" s="9" t="s">
        <v>70</v>
      </c>
      <c r="D115" s="35"/>
      <c r="E115" s="58"/>
      <c r="F115" s="30">
        <v>0</v>
      </c>
      <c r="G115" s="14"/>
      <c r="H115" s="15">
        <f t="shared" si="4"/>
        <v>0</v>
      </c>
    </row>
    <row r="116" spans="3:8" ht="11.25">
      <c r="C116" s="9" t="s">
        <v>70</v>
      </c>
      <c r="D116" s="35"/>
      <c r="E116" s="58"/>
      <c r="F116" s="30">
        <v>0</v>
      </c>
      <c r="G116" s="14"/>
      <c r="H116" s="15">
        <f t="shared" si="4"/>
        <v>0</v>
      </c>
    </row>
    <row r="117" spans="3:8" ht="11.25">
      <c r="C117" s="9" t="s">
        <v>70</v>
      </c>
      <c r="D117" s="35"/>
      <c r="E117" s="58"/>
      <c r="F117" s="30">
        <v>0</v>
      </c>
      <c r="G117" s="14"/>
      <c r="H117" s="15">
        <f t="shared" si="4"/>
        <v>0</v>
      </c>
    </row>
    <row r="118" spans="3:8" ht="11.25">
      <c r="C118" s="9" t="s">
        <v>70</v>
      </c>
      <c r="D118" s="35"/>
      <c r="E118" s="58"/>
      <c r="F118" s="30">
        <v>0</v>
      </c>
      <c r="G118" s="14"/>
      <c r="H118" s="15">
        <f t="shared" si="4"/>
        <v>0</v>
      </c>
    </row>
    <row r="119" spans="3:20" ht="11.25">
      <c r="C119" s="9" t="s">
        <v>70</v>
      </c>
      <c r="D119" s="35"/>
      <c r="E119" s="58"/>
      <c r="F119" s="30">
        <v>0</v>
      </c>
      <c r="G119" s="14"/>
      <c r="H119" s="15">
        <f t="shared" si="4"/>
        <v>0</v>
      </c>
      <c r="T119" s="29"/>
    </row>
    <row r="120" spans="3:8" ht="11.25">
      <c r="C120" s="9" t="s">
        <v>70</v>
      </c>
      <c r="D120" s="35"/>
      <c r="E120" s="58"/>
      <c r="F120" s="30">
        <v>0</v>
      </c>
      <c r="G120" s="14"/>
      <c r="H120" s="15">
        <f t="shared" si="4"/>
        <v>0</v>
      </c>
    </row>
    <row r="121" spans="3:20" ht="11.25">
      <c r="C121" s="9" t="s">
        <v>70</v>
      </c>
      <c r="D121" s="35"/>
      <c r="E121" s="58"/>
      <c r="F121" s="30">
        <v>0</v>
      </c>
      <c r="G121" s="14"/>
      <c r="H121" s="15">
        <f t="shared" si="4"/>
        <v>0</v>
      </c>
      <c r="T121" s="29"/>
    </row>
    <row r="122" spans="3:20" ht="11.25">
      <c r="C122" s="9" t="s">
        <v>70</v>
      </c>
      <c r="D122" s="35"/>
      <c r="E122" s="58"/>
      <c r="F122" s="30">
        <v>0</v>
      </c>
      <c r="G122" s="14"/>
      <c r="H122" s="15">
        <f t="shared" si="4"/>
        <v>0</v>
      </c>
      <c r="T122" s="29"/>
    </row>
    <row r="123" spans="3:8" ht="11.25">
      <c r="C123" s="9" t="s">
        <v>70</v>
      </c>
      <c r="D123" s="35"/>
      <c r="E123" s="58"/>
      <c r="F123" s="30">
        <v>0</v>
      </c>
      <c r="G123" s="14"/>
      <c r="H123" s="15">
        <f t="shared" si="4"/>
        <v>0</v>
      </c>
    </row>
    <row r="124" spans="3:8" ht="11.25">
      <c r="C124" s="9" t="s">
        <v>70</v>
      </c>
      <c r="D124" s="35"/>
      <c r="E124" s="58"/>
      <c r="F124" s="30">
        <v>0</v>
      </c>
      <c r="G124" s="14"/>
      <c r="H124" s="15">
        <f t="shared" si="4"/>
        <v>0</v>
      </c>
    </row>
    <row r="125" spans="6:8" ht="11.25">
      <c r="F125" s="29"/>
      <c r="G125" s="42"/>
      <c r="H125" s="43" t="s">
        <v>90</v>
      </c>
    </row>
    <row r="126" spans="4:8" ht="11.25">
      <c r="D126" s="9" t="s">
        <v>116</v>
      </c>
      <c r="E126" s="58"/>
      <c r="F126" s="29"/>
      <c r="G126" s="42"/>
      <c r="H126" s="15">
        <f>SUM(H91:H124)</f>
        <v>0</v>
      </c>
    </row>
    <row r="127" spans="6:8" ht="12" thickBot="1">
      <c r="F127" s="29"/>
      <c r="G127" s="42"/>
      <c r="H127" s="15"/>
    </row>
    <row r="128" spans="2:8" ht="12" thickTop="1">
      <c r="B128" s="67"/>
      <c r="C128" s="67"/>
      <c r="D128" s="67"/>
      <c r="E128" s="67"/>
      <c r="F128" s="67"/>
      <c r="G128" s="68"/>
      <c r="H128" s="69"/>
    </row>
    <row r="129" spans="3:8" ht="11.25">
      <c r="C129" s="9" t="s">
        <v>72</v>
      </c>
      <c r="D129" s="9" t="s">
        <v>117</v>
      </c>
      <c r="E129" s="57" t="s">
        <v>115</v>
      </c>
      <c r="F129" s="30">
        <v>0</v>
      </c>
      <c r="G129" s="14"/>
      <c r="H129" s="15">
        <f aca="true" t="shared" si="5" ref="H129:H163">F129*G129</f>
        <v>0</v>
      </c>
    </row>
    <row r="130" spans="3:8" ht="11.25">
      <c r="C130" s="9" t="s">
        <v>72</v>
      </c>
      <c r="D130" s="9" t="s">
        <v>118</v>
      </c>
      <c r="E130" s="57" t="s">
        <v>115</v>
      </c>
      <c r="F130" s="30">
        <v>0</v>
      </c>
      <c r="G130" s="14"/>
      <c r="H130" s="15">
        <f t="shared" si="5"/>
        <v>0</v>
      </c>
    </row>
    <row r="131" spans="3:8" ht="11.25">
      <c r="C131" s="9" t="s">
        <v>72</v>
      </c>
      <c r="D131" s="9" t="s">
        <v>119</v>
      </c>
      <c r="E131" s="57" t="s">
        <v>115</v>
      </c>
      <c r="F131" s="30">
        <v>0</v>
      </c>
      <c r="G131" s="14"/>
      <c r="H131" s="15">
        <f t="shared" si="5"/>
        <v>0</v>
      </c>
    </row>
    <row r="132" spans="3:8" ht="11.25">
      <c r="C132" s="9"/>
      <c r="D132" s="9"/>
      <c r="E132" s="57"/>
      <c r="F132" s="30"/>
      <c r="G132" s="14"/>
      <c r="H132" s="15"/>
    </row>
    <row r="133" spans="3:8" ht="11.25">
      <c r="C133" s="9" t="s">
        <v>72</v>
      </c>
      <c r="D133" s="9" t="s">
        <v>120</v>
      </c>
      <c r="E133" s="57" t="s">
        <v>115</v>
      </c>
      <c r="F133" s="30">
        <v>0</v>
      </c>
      <c r="G133" s="14"/>
      <c r="H133" s="15">
        <f t="shared" si="5"/>
        <v>0</v>
      </c>
    </row>
    <row r="134" spans="3:8" ht="11.25">
      <c r="C134" s="9"/>
      <c r="D134" s="9"/>
      <c r="E134" s="57"/>
      <c r="F134" s="30"/>
      <c r="G134" s="14"/>
      <c r="H134" s="15"/>
    </row>
    <row r="135" spans="3:8" ht="11.25">
      <c r="C135" s="9" t="s">
        <v>72</v>
      </c>
      <c r="D135" s="9" t="s">
        <v>121</v>
      </c>
      <c r="E135" s="57" t="s">
        <v>63</v>
      </c>
      <c r="F135" s="53">
        <v>0.02</v>
      </c>
      <c r="G135" s="14"/>
      <c r="H135" s="15">
        <f>IF(F135&lt;1,+F135*($T$20+SUM($H$129:$H$134)+SUM($H$136:$H$163)+SUM($H$208:$H$227)+SUM($H$230:$H$241)),F135*G135)</f>
        <v>0</v>
      </c>
    </row>
    <row r="136" spans="3:8" ht="11.25">
      <c r="C136" s="9"/>
      <c r="D136" s="9"/>
      <c r="E136" s="57"/>
      <c r="F136" s="30"/>
      <c r="G136" s="14"/>
      <c r="H136" s="15"/>
    </row>
    <row r="137" spans="3:8" ht="11.25">
      <c r="C137" s="9" t="s">
        <v>72</v>
      </c>
      <c r="D137" s="9" t="s">
        <v>122</v>
      </c>
      <c r="E137" s="57" t="s">
        <v>103</v>
      </c>
      <c r="F137" s="30">
        <v>0</v>
      </c>
      <c r="G137" s="14"/>
      <c r="H137" s="15">
        <f t="shared" si="5"/>
        <v>0</v>
      </c>
    </row>
    <row r="138" spans="3:8" ht="11.25">
      <c r="C138" s="9" t="s">
        <v>72</v>
      </c>
      <c r="D138" s="9" t="s">
        <v>123</v>
      </c>
      <c r="E138" s="57" t="s">
        <v>115</v>
      </c>
      <c r="F138" s="30">
        <v>0</v>
      </c>
      <c r="G138" s="14"/>
      <c r="H138" s="15">
        <f t="shared" si="5"/>
        <v>0</v>
      </c>
    </row>
    <row r="139" spans="3:8" ht="11.25">
      <c r="C139" s="9"/>
      <c r="D139" s="9"/>
      <c r="E139" s="57"/>
      <c r="F139" s="30"/>
      <c r="G139" s="14"/>
      <c r="H139" s="15"/>
    </row>
    <row r="140" spans="3:8" ht="11.25">
      <c r="C140" s="9" t="s">
        <v>72</v>
      </c>
      <c r="D140" s="9" t="s">
        <v>124</v>
      </c>
      <c r="E140" s="57" t="s">
        <v>103</v>
      </c>
      <c r="F140" s="30">
        <v>0</v>
      </c>
      <c r="G140" s="14"/>
      <c r="H140" s="15">
        <f t="shared" si="5"/>
        <v>0</v>
      </c>
    </row>
    <row r="141" spans="3:8" ht="11.25">
      <c r="C141" s="9" t="s">
        <v>72</v>
      </c>
      <c r="D141" s="9" t="s">
        <v>125</v>
      </c>
      <c r="E141" s="57" t="s">
        <v>103</v>
      </c>
      <c r="F141" s="30">
        <v>0</v>
      </c>
      <c r="G141" s="14"/>
      <c r="H141" s="15">
        <f t="shared" si="5"/>
        <v>0</v>
      </c>
    </row>
    <row r="142" spans="3:8" ht="11.25">
      <c r="C142" s="9" t="s">
        <v>72</v>
      </c>
      <c r="D142" s="9" t="s">
        <v>126</v>
      </c>
      <c r="E142" s="57" t="s">
        <v>115</v>
      </c>
      <c r="F142" s="30">
        <v>0</v>
      </c>
      <c r="G142" s="14"/>
      <c r="H142" s="15">
        <f t="shared" si="5"/>
        <v>0</v>
      </c>
    </row>
    <row r="143" spans="3:8" ht="11.25">
      <c r="C143" s="9" t="s">
        <v>72</v>
      </c>
      <c r="D143" s="35"/>
      <c r="E143" s="58"/>
      <c r="F143" s="30">
        <v>0</v>
      </c>
      <c r="G143" s="14"/>
      <c r="H143" s="15">
        <f t="shared" si="5"/>
        <v>0</v>
      </c>
    </row>
    <row r="144" spans="3:8" ht="11.25">
      <c r="C144" s="9" t="s">
        <v>72</v>
      </c>
      <c r="D144" s="35"/>
      <c r="E144" s="58"/>
      <c r="F144" s="30">
        <v>0</v>
      </c>
      <c r="G144" s="14"/>
      <c r="H144" s="15">
        <f t="shared" si="5"/>
        <v>0</v>
      </c>
    </row>
    <row r="145" spans="3:8" ht="11.25">
      <c r="C145" s="9" t="s">
        <v>72</v>
      </c>
      <c r="D145" s="35"/>
      <c r="E145" s="58" t="s">
        <v>115</v>
      </c>
      <c r="F145" s="30">
        <v>0</v>
      </c>
      <c r="G145" s="14"/>
      <c r="H145" s="15">
        <f t="shared" si="5"/>
        <v>0</v>
      </c>
    </row>
    <row r="146" spans="3:8" ht="11.25">
      <c r="C146" s="9" t="s">
        <v>72</v>
      </c>
      <c r="D146" s="35"/>
      <c r="E146" s="58"/>
      <c r="F146" s="30">
        <v>0</v>
      </c>
      <c r="G146" s="14"/>
      <c r="H146" s="15">
        <f t="shared" si="5"/>
        <v>0</v>
      </c>
    </row>
    <row r="147" spans="3:8" ht="11.25">
      <c r="C147" s="9" t="s">
        <v>72</v>
      </c>
      <c r="D147" s="35"/>
      <c r="E147" s="58"/>
      <c r="F147" s="30">
        <v>0</v>
      </c>
      <c r="G147" s="14"/>
      <c r="H147" s="15">
        <f t="shared" si="5"/>
        <v>0</v>
      </c>
    </row>
    <row r="148" spans="3:8" ht="11.25">
      <c r="C148" s="9" t="s">
        <v>72</v>
      </c>
      <c r="D148" s="35"/>
      <c r="E148" s="58"/>
      <c r="F148" s="30">
        <v>0</v>
      </c>
      <c r="G148" s="14"/>
      <c r="H148" s="15">
        <f t="shared" si="5"/>
        <v>0</v>
      </c>
    </row>
    <row r="149" spans="3:8" ht="11.25">
      <c r="C149" s="9" t="s">
        <v>72</v>
      </c>
      <c r="D149" s="35"/>
      <c r="E149" s="58"/>
      <c r="F149" s="30">
        <v>0</v>
      </c>
      <c r="G149" s="14"/>
      <c r="H149" s="15">
        <f t="shared" si="5"/>
        <v>0</v>
      </c>
    </row>
    <row r="150" spans="3:8" ht="11.25">
      <c r="C150" s="9" t="s">
        <v>72</v>
      </c>
      <c r="D150" s="35"/>
      <c r="E150" s="58"/>
      <c r="F150" s="30">
        <v>0</v>
      </c>
      <c r="G150" s="14"/>
      <c r="H150" s="15">
        <f t="shared" si="5"/>
        <v>0</v>
      </c>
    </row>
    <row r="151" spans="3:20" ht="11.25">
      <c r="C151" s="9" t="s">
        <v>72</v>
      </c>
      <c r="D151" s="35"/>
      <c r="E151" s="58"/>
      <c r="F151" s="30">
        <v>0</v>
      </c>
      <c r="G151" s="14"/>
      <c r="H151" s="15">
        <f t="shared" si="5"/>
        <v>0</v>
      </c>
      <c r="T151" s="29"/>
    </row>
    <row r="152" spans="3:20" ht="11.25">
      <c r="C152" s="9" t="s">
        <v>72</v>
      </c>
      <c r="D152" s="35"/>
      <c r="E152" s="58"/>
      <c r="F152" s="30">
        <v>0</v>
      </c>
      <c r="G152" s="14"/>
      <c r="H152" s="15">
        <f t="shared" si="5"/>
        <v>0</v>
      </c>
      <c r="T152" s="29"/>
    </row>
    <row r="153" spans="3:20" ht="11.25">
      <c r="C153" s="9" t="s">
        <v>72</v>
      </c>
      <c r="D153" s="35"/>
      <c r="E153" s="58"/>
      <c r="F153" s="30">
        <v>0</v>
      </c>
      <c r="G153" s="14"/>
      <c r="H153" s="15">
        <f t="shared" si="5"/>
        <v>0</v>
      </c>
      <c r="T153" s="29"/>
    </row>
    <row r="154" spans="3:20" ht="11.25">
      <c r="C154" s="9" t="s">
        <v>72</v>
      </c>
      <c r="D154" s="35"/>
      <c r="E154" s="58"/>
      <c r="F154" s="30">
        <v>0</v>
      </c>
      <c r="G154" s="14"/>
      <c r="H154" s="15">
        <f t="shared" si="5"/>
        <v>0</v>
      </c>
      <c r="T154" s="29"/>
    </row>
    <row r="155" spans="3:20" ht="11.25">
      <c r="C155" s="9" t="s">
        <v>72</v>
      </c>
      <c r="D155" s="35"/>
      <c r="E155" s="58"/>
      <c r="F155" s="30">
        <v>0</v>
      </c>
      <c r="G155" s="14"/>
      <c r="H155" s="15">
        <f t="shared" si="5"/>
        <v>0</v>
      </c>
      <c r="T155" s="29"/>
    </row>
    <row r="156" spans="3:20" ht="11.25">
      <c r="C156" s="9" t="s">
        <v>72</v>
      </c>
      <c r="D156" s="35"/>
      <c r="E156" s="58"/>
      <c r="F156" s="30">
        <v>0</v>
      </c>
      <c r="G156" s="14"/>
      <c r="H156" s="15">
        <f t="shared" si="5"/>
        <v>0</v>
      </c>
      <c r="T156" s="29"/>
    </row>
    <row r="157" spans="3:20" ht="11.25">
      <c r="C157" s="9" t="s">
        <v>72</v>
      </c>
      <c r="D157" s="35"/>
      <c r="E157" s="58"/>
      <c r="F157" s="30">
        <v>0</v>
      </c>
      <c r="G157" s="14"/>
      <c r="H157" s="15">
        <f t="shared" si="5"/>
        <v>0</v>
      </c>
      <c r="T157" s="29"/>
    </row>
    <row r="158" spans="3:20" ht="11.25">
      <c r="C158" s="9" t="s">
        <v>72</v>
      </c>
      <c r="D158" s="35"/>
      <c r="E158" s="58"/>
      <c r="F158" s="30">
        <v>0</v>
      </c>
      <c r="G158" s="14"/>
      <c r="H158" s="15">
        <f t="shared" si="5"/>
        <v>0</v>
      </c>
      <c r="T158" s="29"/>
    </row>
    <row r="159" spans="3:20" ht="11.25">
      <c r="C159" s="9" t="s">
        <v>72</v>
      </c>
      <c r="D159" s="35"/>
      <c r="E159" s="58"/>
      <c r="F159" s="30">
        <v>0</v>
      </c>
      <c r="G159" s="14"/>
      <c r="H159" s="15">
        <f t="shared" si="5"/>
        <v>0</v>
      </c>
      <c r="T159" s="29"/>
    </row>
    <row r="160" spans="3:20" ht="11.25">
      <c r="C160" s="9" t="s">
        <v>72</v>
      </c>
      <c r="D160" s="35"/>
      <c r="E160" s="58"/>
      <c r="F160" s="30">
        <v>0</v>
      </c>
      <c r="G160" s="14"/>
      <c r="H160" s="15">
        <f t="shared" si="5"/>
        <v>0</v>
      </c>
      <c r="T160" s="29"/>
    </row>
    <row r="161" spans="3:20" ht="11.25">
      <c r="C161" s="9" t="s">
        <v>72</v>
      </c>
      <c r="D161" s="35"/>
      <c r="E161" s="58"/>
      <c r="F161" s="30">
        <v>0</v>
      </c>
      <c r="G161" s="14"/>
      <c r="H161" s="15">
        <f t="shared" si="5"/>
        <v>0</v>
      </c>
      <c r="T161" s="29"/>
    </row>
    <row r="162" spans="3:20" ht="11.25">
      <c r="C162" s="9" t="s">
        <v>72</v>
      </c>
      <c r="D162" s="35"/>
      <c r="E162" s="58"/>
      <c r="F162" s="30">
        <v>0</v>
      </c>
      <c r="G162" s="14"/>
      <c r="H162" s="15">
        <f t="shared" si="5"/>
        <v>0</v>
      </c>
      <c r="T162" s="29"/>
    </row>
    <row r="163" spans="3:20" ht="11.25">
      <c r="C163" s="9" t="s">
        <v>72</v>
      </c>
      <c r="D163" s="35"/>
      <c r="E163" s="58"/>
      <c r="F163" s="30">
        <v>0</v>
      </c>
      <c r="G163" s="14"/>
      <c r="H163" s="15">
        <f t="shared" si="5"/>
        <v>0</v>
      </c>
      <c r="T163" s="29"/>
    </row>
    <row r="164" spans="6:8" ht="11.25">
      <c r="F164" s="29"/>
      <c r="G164" s="42"/>
      <c r="H164" s="43" t="s">
        <v>90</v>
      </c>
    </row>
    <row r="165" spans="4:8" ht="11.25">
      <c r="D165" s="9" t="s">
        <v>127</v>
      </c>
      <c r="E165" s="58"/>
      <c r="F165" s="29"/>
      <c r="G165" s="42"/>
      <c r="H165" s="15">
        <f>SUM(H129:H163)</f>
        <v>0</v>
      </c>
    </row>
    <row r="166" spans="6:8" ht="12" thickBot="1">
      <c r="F166" s="29"/>
      <c r="G166" s="42"/>
      <c r="H166" s="15"/>
    </row>
    <row r="167" spans="2:8" ht="12" thickTop="1">
      <c r="B167" s="67"/>
      <c r="C167" s="67"/>
      <c r="D167" s="67"/>
      <c r="E167" s="67"/>
      <c r="F167" s="67"/>
      <c r="G167" s="68"/>
      <c r="H167" s="69"/>
    </row>
    <row r="168" spans="3:8" ht="11.25">
      <c r="C168" s="9" t="s">
        <v>74</v>
      </c>
      <c r="D168" s="9" t="s">
        <v>128</v>
      </c>
      <c r="E168" s="57" t="s">
        <v>115</v>
      </c>
      <c r="F168" s="30">
        <v>0</v>
      </c>
      <c r="G168" s="14"/>
      <c r="H168" s="15">
        <f aca="true" t="shared" si="6" ref="H168:H203">F168*G168</f>
        <v>0</v>
      </c>
    </row>
    <row r="169" spans="3:8" ht="11.25">
      <c r="C169" s="9" t="s">
        <v>74</v>
      </c>
      <c r="D169" s="9" t="s">
        <v>129</v>
      </c>
      <c r="E169" s="57" t="s">
        <v>115</v>
      </c>
      <c r="F169" s="30">
        <v>0</v>
      </c>
      <c r="G169" s="14"/>
      <c r="H169" s="15">
        <f t="shared" si="6"/>
        <v>0</v>
      </c>
    </row>
    <row r="170" spans="3:8" ht="11.25">
      <c r="C170" s="9"/>
      <c r="D170" s="9"/>
      <c r="E170" s="57"/>
      <c r="F170" s="30"/>
      <c r="G170" s="14"/>
      <c r="H170" s="15"/>
    </row>
    <row r="171" spans="3:8" ht="11.25">
      <c r="C171" s="9" t="s">
        <v>74</v>
      </c>
      <c r="D171" s="9" t="s">
        <v>130</v>
      </c>
      <c r="E171" s="57" t="s">
        <v>103</v>
      </c>
      <c r="F171" s="30">
        <v>0</v>
      </c>
      <c r="G171" s="14"/>
      <c r="H171" s="15">
        <f t="shared" si="6"/>
        <v>0</v>
      </c>
    </row>
    <row r="172" spans="3:8" ht="11.25">
      <c r="C172" s="9" t="s">
        <v>74</v>
      </c>
      <c r="D172" s="9" t="s">
        <v>131</v>
      </c>
      <c r="E172" s="57" t="s">
        <v>103</v>
      </c>
      <c r="F172" s="30">
        <v>0</v>
      </c>
      <c r="G172" s="14"/>
      <c r="H172" s="15">
        <f t="shared" si="6"/>
        <v>0</v>
      </c>
    </row>
    <row r="173" spans="3:8" ht="11.25">
      <c r="C173" s="9" t="s">
        <v>74</v>
      </c>
      <c r="D173" s="9" t="s">
        <v>132</v>
      </c>
      <c r="E173" s="57" t="s">
        <v>103</v>
      </c>
      <c r="F173" s="30">
        <v>0</v>
      </c>
      <c r="G173" s="14"/>
      <c r="H173" s="15">
        <f t="shared" si="6"/>
        <v>0</v>
      </c>
    </row>
    <row r="174" spans="3:8" ht="11.25">
      <c r="C174" s="9" t="s">
        <v>74</v>
      </c>
      <c r="D174" s="9" t="s">
        <v>133</v>
      </c>
      <c r="E174" s="57" t="s">
        <v>103</v>
      </c>
      <c r="F174" s="30">
        <v>0</v>
      </c>
      <c r="G174" s="14"/>
      <c r="H174" s="15">
        <f t="shared" si="6"/>
        <v>0</v>
      </c>
    </row>
    <row r="175" spans="3:8" ht="11.25">
      <c r="C175" s="9" t="s">
        <v>74</v>
      </c>
      <c r="D175" s="9" t="s">
        <v>134</v>
      </c>
      <c r="E175" s="57" t="s">
        <v>103</v>
      </c>
      <c r="F175" s="30">
        <v>0</v>
      </c>
      <c r="G175" s="14"/>
      <c r="H175" s="15">
        <f t="shared" si="6"/>
        <v>0</v>
      </c>
    </row>
    <row r="176" spans="3:8" ht="11.25">
      <c r="C176" s="9"/>
      <c r="D176" s="9"/>
      <c r="E176" s="57"/>
      <c r="F176" s="30"/>
      <c r="G176" s="14"/>
      <c r="H176" s="15"/>
    </row>
    <row r="177" spans="3:8" ht="11.25">
      <c r="C177" s="9" t="s">
        <v>74</v>
      </c>
      <c r="D177" s="9" t="s">
        <v>135</v>
      </c>
      <c r="E177" s="57" t="s">
        <v>103</v>
      </c>
      <c r="F177" s="30">
        <v>0</v>
      </c>
      <c r="G177" s="14"/>
      <c r="H177" s="15">
        <f t="shared" si="6"/>
        <v>0</v>
      </c>
    </row>
    <row r="178" spans="3:8" ht="11.25">
      <c r="C178" s="9" t="s">
        <v>74</v>
      </c>
      <c r="D178" s="35"/>
      <c r="E178" s="58"/>
      <c r="F178" s="30">
        <v>0</v>
      </c>
      <c r="G178" s="14"/>
      <c r="H178" s="15">
        <f t="shared" si="6"/>
        <v>0</v>
      </c>
    </row>
    <row r="179" spans="3:8" ht="11.25">
      <c r="C179" s="9" t="s">
        <v>74</v>
      </c>
      <c r="D179" s="35"/>
      <c r="E179" s="58"/>
      <c r="F179" s="30">
        <v>0</v>
      </c>
      <c r="G179" s="14"/>
      <c r="H179" s="15">
        <f t="shared" si="6"/>
        <v>0</v>
      </c>
    </row>
    <row r="180" spans="3:8" ht="11.25">
      <c r="C180" s="9" t="s">
        <v>74</v>
      </c>
      <c r="D180" s="35"/>
      <c r="E180" s="58"/>
      <c r="F180" s="30">
        <v>0</v>
      </c>
      <c r="G180" s="14"/>
      <c r="H180" s="15">
        <f t="shared" si="6"/>
        <v>0</v>
      </c>
    </row>
    <row r="181" spans="3:8" ht="11.25">
      <c r="C181" s="9" t="s">
        <v>74</v>
      </c>
      <c r="D181" s="35"/>
      <c r="E181" s="58"/>
      <c r="F181" s="30">
        <v>0</v>
      </c>
      <c r="G181" s="14"/>
      <c r="H181" s="15">
        <f t="shared" si="6"/>
        <v>0</v>
      </c>
    </row>
    <row r="182" spans="3:8" ht="11.25">
      <c r="C182" s="9" t="s">
        <v>74</v>
      </c>
      <c r="D182" s="35"/>
      <c r="E182" s="58"/>
      <c r="F182" s="30">
        <v>0</v>
      </c>
      <c r="G182" s="14"/>
      <c r="H182" s="15">
        <f t="shared" si="6"/>
        <v>0</v>
      </c>
    </row>
    <row r="183" spans="3:8" ht="11.25">
      <c r="C183" s="9" t="s">
        <v>74</v>
      </c>
      <c r="D183" s="35"/>
      <c r="E183" s="58"/>
      <c r="F183" s="30">
        <v>0</v>
      </c>
      <c r="G183" s="14"/>
      <c r="H183" s="15">
        <f t="shared" si="6"/>
        <v>0</v>
      </c>
    </row>
    <row r="184" spans="3:8" ht="11.25">
      <c r="C184" s="9" t="s">
        <v>74</v>
      </c>
      <c r="D184" s="35"/>
      <c r="E184" s="58"/>
      <c r="F184" s="30">
        <v>0</v>
      </c>
      <c r="G184" s="14"/>
      <c r="H184" s="15">
        <f t="shared" si="6"/>
        <v>0</v>
      </c>
    </row>
    <row r="185" spans="3:20" ht="11.25">
      <c r="C185" s="9" t="s">
        <v>74</v>
      </c>
      <c r="D185" s="35"/>
      <c r="E185" s="58"/>
      <c r="F185" s="30">
        <v>0</v>
      </c>
      <c r="G185" s="14"/>
      <c r="H185" s="15">
        <f t="shared" si="6"/>
        <v>0</v>
      </c>
      <c r="T185" s="29"/>
    </row>
    <row r="186" spans="3:20" ht="11.25">
      <c r="C186" s="9" t="s">
        <v>74</v>
      </c>
      <c r="D186" s="35"/>
      <c r="E186" s="58"/>
      <c r="F186" s="30">
        <v>0</v>
      </c>
      <c r="G186" s="14"/>
      <c r="H186" s="15">
        <f t="shared" si="6"/>
        <v>0</v>
      </c>
      <c r="T186" s="29"/>
    </row>
    <row r="187" spans="3:20" ht="11.25">
      <c r="C187" s="9" t="s">
        <v>74</v>
      </c>
      <c r="D187" s="35"/>
      <c r="E187" s="58"/>
      <c r="F187" s="30">
        <v>0</v>
      </c>
      <c r="G187" s="14"/>
      <c r="H187" s="15">
        <f t="shared" si="6"/>
        <v>0</v>
      </c>
      <c r="T187" s="29"/>
    </row>
    <row r="188" spans="3:20" ht="11.25">
      <c r="C188" s="9" t="s">
        <v>74</v>
      </c>
      <c r="D188" s="35"/>
      <c r="E188" s="58"/>
      <c r="F188" s="30">
        <v>0</v>
      </c>
      <c r="G188" s="14"/>
      <c r="H188" s="15">
        <f t="shared" si="6"/>
        <v>0</v>
      </c>
      <c r="T188" s="29"/>
    </row>
    <row r="189" spans="3:20" ht="11.25">
      <c r="C189" s="9" t="s">
        <v>74</v>
      </c>
      <c r="D189" s="35"/>
      <c r="E189" s="58"/>
      <c r="F189" s="30">
        <v>0</v>
      </c>
      <c r="G189" s="14"/>
      <c r="H189" s="15">
        <f t="shared" si="6"/>
        <v>0</v>
      </c>
      <c r="T189" s="29"/>
    </row>
    <row r="190" spans="3:20" ht="11.25">
      <c r="C190" s="9" t="s">
        <v>74</v>
      </c>
      <c r="D190" s="35"/>
      <c r="E190" s="58"/>
      <c r="F190" s="30">
        <v>0</v>
      </c>
      <c r="G190" s="14"/>
      <c r="H190" s="15">
        <f t="shared" si="6"/>
        <v>0</v>
      </c>
      <c r="T190" s="29"/>
    </row>
    <row r="191" spans="3:20" ht="11.25">
      <c r="C191" s="9" t="s">
        <v>74</v>
      </c>
      <c r="D191" s="35"/>
      <c r="E191" s="58"/>
      <c r="F191" s="30">
        <v>0</v>
      </c>
      <c r="G191" s="14"/>
      <c r="H191" s="15">
        <f t="shared" si="6"/>
        <v>0</v>
      </c>
      <c r="T191" s="29"/>
    </row>
    <row r="192" spans="3:20" ht="11.25">
      <c r="C192" s="9" t="s">
        <v>74</v>
      </c>
      <c r="D192" s="35"/>
      <c r="E192" s="58"/>
      <c r="F192" s="30">
        <v>0</v>
      </c>
      <c r="G192" s="14"/>
      <c r="H192" s="15">
        <f t="shared" si="6"/>
        <v>0</v>
      </c>
      <c r="T192" s="29"/>
    </row>
    <row r="193" spans="3:20" ht="11.25">
      <c r="C193" s="9" t="s">
        <v>74</v>
      </c>
      <c r="D193" s="35"/>
      <c r="E193" s="58"/>
      <c r="F193" s="30">
        <v>0</v>
      </c>
      <c r="G193" s="14"/>
      <c r="H193" s="15">
        <f t="shared" si="6"/>
        <v>0</v>
      </c>
      <c r="T193" s="29"/>
    </row>
    <row r="194" spans="3:20" ht="11.25">
      <c r="C194" s="9" t="s">
        <v>74</v>
      </c>
      <c r="D194" s="35"/>
      <c r="E194" s="58"/>
      <c r="F194" s="30">
        <v>0</v>
      </c>
      <c r="G194" s="14"/>
      <c r="H194" s="15">
        <f t="shared" si="6"/>
        <v>0</v>
      </c>
      <c r="T194" s="29"/>
    </row>
    <row r="195" spans="3:20" ht="11.25">
      <c r="C195" s="9" t="s">
        <v>74</v>
      </c>
      <c r="D195" s="35"/>
      <c r="E195" s="58"/>
      <c r="F195" s="30">
        <v>0</v>
      </c>
      <c r="G195" s="14"/>
      <c r="H195" s="15">
        <f t="shared" si="6"/>
        <v>0</v>
      </c>
      <c r="T195" s="29"/>
    </row>
    <row r="196" spans="3:20" ht="11.25">
      <c r="C196" s="9" t="s">
        <v>74</v>
      </c>
      <c r="D196" s="35"/>
      <c r="E196" s="58"/>
      <c r="F196" s="30">
        <v>0</v>
      </c>
      <c r="G196" s="14"/>
      <c r="H196" s="15">
        <f t="shared" si="6"/>
        <v>0</v>
      </c>
      <c r="T196" s="29"/>
    </row>
    <row r="197" spans="3:20" ht="11.25">
      <c r="C197" s="9" t="s">
        <v>74</v>
      </c>
      <c r="D197" s="35"/>
      <c r="E197" s="58"/>
      <c r="F197" s="30">
        <v>0</v>
      </c>
      <c r="G197" s="14"/>
      <c r="H197" s="15">
        <f t="shared" si="6"/>
        <v>0</v>
      </c>
      <c r="T197" s="29"/>
    </row>
    <row r="198" spans="3:8" ht="11.25">
      <c r="C198" s="9" t="s">
        <v>74</v>
      </c>
      <c r="D198" s="35"/>
      <c r="E198" s="58"/>
      <c r="F198" s="30">
        <v>0</v>
      </c>
      <c r="G198" s="14"/>
      <c r="H198" s="15">
        <f t="shared" si="6"/>
        <v>0</v>
      </c>
    </row>
    <row r="199" spans="3:20" ht="11.25">
      <c r="C199" s="9" t="s">
        <v>74</v>
      </c>
      <c r="D199" s="35"/>
      <c r="E199" s="58"/>
      <c r="F199" s="30">
        <v>0</v>
      </c>
      <c r="G199" s="14"/>
      <c r="H199" s="15">
        <f t="shared" si="6"/>
        <v>0</v>
      </c>
      <c r="T199" s="29"/>
    </row>
    <row r="200" spans="3:20" ht="11.25">
      <c r="C200" s="9" t="s">
        <v>74</v>
      </c>
      <c r="D200" s="35"/>
      <c r="E200" s="58"/>
      <c r="F200" s="30">
        <v>0</v>
      </c>
      <c r="G200" s="14"/>
      <c r="H200" s="15">
        <f t="shared" si="6"/>
        <v>0</v>
      </c>
      <c r="T200" s="29"/>
    </row>
    <row r="201" spans="3:20" ht="11.25">
      <c r="C201" s="9" t="s">
        <v>74</v>
      </c>
      <c r="D201" s="35"/>
      <c r="E201" s="58"/>
      <c r="F201" s="30">
        <v>0</v>
      </c>
      <c r="G201" s="14"/>
      <c r="H201" s="15">
        <f t="shared" si="6"/>
        <v>0</v>
      </c>
      <c r="T201" s="29"/>
    </row>
    <row r="202" spans="3:8" ht="11.25">
      <c r="C202" s="9" t="s">
        <v>74</v>
      </c>
      <c r="D202" s="35"/>
      <c r="E202" s="58"/>
      <c r="F202" s="30">
        <v>0</v>
      </c>
      <c r="G202" s="14"/>
      <c r="H202" s="15">
        <f t="shared" si="6"/>
        <v>0</v>
      </c>
    </row>
    <row r="203" spans="3:8" ht="11.25">
      <c r="C203" s="9" t="s">
        <v>74</v>
      </c>
      <c r="D203" s="35"/>
      <c r="E203" s="58"/>
      <c r="F203" s="30">
        <v>0</v>
      </c>
      <c r="G203" s="14"/>
      <c r="H203" s="15">
        <f t="shared" si="6"/>
        <v>0</v>
      </c>
    </row>
    <row r="204" spans="6:8" ht="11.25">
      <c r="F204" s="29"/>
      <c r="G204" s="42"/>
      <c r="H204" s="43" t="s">
        <v>90</v>
      </c>
    </row>
    <row r="205" spans="4:8" ht="11.25">
      <c r="D205" s="9" t="s">
        <v>136</v>
      </c>
      <c r="E205" s="58"/>
      <c r="F205" s="29"/>
      <c r="G205" s="42"/>
      <c r="H205" s="15">
        <f>SUM(H168:H203)</f>
        <v>0</v>
      </c>
    </row>
    <row r="206" spans="6:8" ht="12" thickBot="1">
      <c r="F206" s="29"/>
      <c r="G206" s="42"/>
      <c r="H206" s="15"/>
    </row>
    <row r="207" spans="2:8" ht="12" thickTop="1">
      <c r="B207" s="67"/>
      <c r="C207" s="67"/>
      <c r="D207" s="67"/>
      <c r="E207" s="67"/>
      <c r="F207" s="67"/>
      <c r="G207" s="68"/>
      <c r="H207" s="69"/>
    </row>
    <row r="208" spans="3:8" ht="11.25">
      <c r="C208" s="9" t="s">
        <v>76</v>
      </c>
      <c r="D208" s="9" t="s">
        <v>137</v>
      </c>
      <c r="E208" s="57" t="s">
        <v>103</v>
      </c>
      <c r="F208" s="30">
        <v>0</v>
      </c>
      <c r="G208" s="14"/>
      <c r="H208" s="15">
        <f aca="true" t="shared" si="7" ref="H208:H241">F208*G208</f>
        <v>0</v>
      </c>
    </row>
    <row r="209" spans="3:8" ht="11.25">
      <c r="C209" s="9" t="s">
        <v>76</v>
      </c>
      <c r="D209" s="9" t="s">
        <v>138</v>
      </c>
      <c r="E209" s="57" t="s">
        <v>103</v>
      </c>
      <c r="F209" s="30">
        <v>0</v>
      </c>
      <c r="G209" s="14"/>
      <c r="H209" s="15">
        <f t="shared" si="7"/>
        <v>0</v>
      </c>
    </row>
    <row r="210" spans="3:8" ht="11.25">
      <c r="C210" s="9" t="s">
        <v>76</v>
      </c>
      <c r="D210" s="9" t="s">
        <v>139</v>
      </c>
      <c r="E210" s="57" t="s">
        <v>103</v>
      </c>
      <c r="F210" s="30">
        <v>0</v>
      </c>
      <c r="G210" s="14"/>
      <c r="H210" s="15">
        <f t="shared" si="7"/>
        <v>0</v>
      </c>
    </row>
    <row r="211" spans="3:8" ht="11.25">
      <c r="C211" s="9" t="s">
        <v>76</v>
      </c>
      <c r="D211" s="9" t="s">
        <v>140</v>
      </c>
      <c r="E211" s="57" t="s">
        <v>103</v>
      </c>
      <c r="F211" s="30">
        <v>0</v>
      </c>
      <c r="G211" s="14"/>
      <c r="H211" s="15">
        <f t="shared" si="7"/>
        <v>0</v>
      </c>
    </row>
    <row r="212" spans="3:8" ht="11.25">
      <c r="C212" s="9"/>
      <c r="D212" s="9"/>
      <c r="E212" s="57"/>
      <c r="F212" s="30"/>
      <c r="G212" s="14"/>
      <c r="H212" s="15"/>
    </row>
    <row r="213" spans="3:8" ht="11.25">
      <c r="C213" s="9" t="s">
        <v>76</v>
      </c>
      <c r="D213" s="9" t="s">
        <v>141</v>
      </c>
      <c r="E213" s="57" t="s">
        <v>142</v>
      </c>
      <c r="F213" s="30">
        <v>0</v>
      </c>
      <c r="G213" s="14"/>
      <c r="H213" s="15">
        <f t="shared" si="7"/>
        <v>0</v>
      </c>
    </row>
    <row r="214" spans="3:8" ht="11.25">
      <c r="C214" s="9" t="s">
        <v>76</v>
      </c>
      <c r="D214" s="9" t="s">
        <v>143</v>
      </c>
      <c r="E214" s="57" t="s">
        <v>142</v>
      </c>
      <c r="F214" s="30">
        <v>0</v>
      </c>
      <c r="G214" s="14"/>
      <c r="H214" s="15">
        <f t="shared" si="7"/>
        <v>0</v>
      </c>
    </row>
    <row r="215" spans="3:8" ht="11.25">
      <c r="C215" s="9"/>
      <c r="D215" s="9"/>
      <c r="E215" s="57"/>
      <c r="F215" s="30"/>
      <c r="G215" s="14"/>
      <c r="H215" s="15"/>
    </row>
    <row r="216" spans="3:8" ht="11.25">
      <c r="C216" s="9" t="s">
        <v>76</v>
      </c>
      <c r="D216" s="9" t="s">
        <v>144</v>
      </c>
      <c r="E216" s="57" t="s">
        <v>110</v>
      </c>
      <c r="F216" s="30">
        <v>0</v>
      </c>
      <c r="G216" s="14"/>
      <c r="H216" s="15">
        <f t="shared" si="7"/>
        <v>0</v>
      </c>
    </row>
    <row r="217" spans="3:8" ht="11.25">
      <c r="C217" s="9"/>
      <c r="D217" s="9"/>
      <c r="E217" s="57"/>
      <c r="F217" s="30"/>
      <c r="G217" s="14"/>
      <c r="H217" s="15"/>
    </row>
    <row r="218" spans="3:8" ht="11.25">
      <c r="C218" s="9" t="s">
        <v>76</v>
      </c>
      <c r="D218" s="9" t="s">
        <v>145</v>
      </c>
      <c r="E218" s="57" t="s">
        <v>146</v>
      </c>
      <c r="F218" s="30">
        <v>0</v>
      </c>
      <c r="G218" s="14"/>
      <c r="H218" s="15">
        <f t="shared" si="7"/>
        <v>0</v>
      </c>
    </row>
    <row r="219" spans="3:8" ht="11.25">
      <c r="C219" s="9" t="s">
        <v>76</v>
      </c>
      <c r="D219" s="9" t="s">
        <v>147</v>
      </c>
      <c r="E219" s="57" t="s">
        <v>146</v>
      </c>
      <c r="F219" s="30">
        <v>0</v>
      </c>
      <c r="G219" s="14"/>
      <c r="H219" s="15">
        <f t="shared" si="7"/>
        <v>0</v>
      </c>
    </row>
    <row r="220" spans="3:8" ht="11.25">
      <c r="C220" s="9" t="s">
        <v>76</v>
      </c>
      <c r="D220" s="9" t="s">
        <v>148</v>
      </c>
      <c r="E220" s="57" t="s">
        <v>149</v>
      </c>
      <c r="F220" s="30">
        <v>0</v>
      </c>
      <c r="G220" s="14"/>
      <c r="H220" s="15">
        <f t="shared" si="7"/>
        <v>0</v>
      </c>
    </row>
    <row r="221" spans="3:8" ht="11.25">
      <c r="C221" s="9" t="s">
        <v>76</v>
      </c>
      <c r="D221" s="9" t="s">
        <v>150</v>
      </c>
      <c r="E221" s="57" t="s">
        <v>110</v>
      </c>
      <c r="F221" s="30">
        <v>0</v>
      </c>
      <c r="G221" s="14"/>
      <c r="H221" s="15">
        <f t="shared" si="7"/>
        <v>0</v>
      </c>
    </row>
    <row r="222" spans="3:20" ht="11.25">
      <c r="C222" s="9" t="s">
        <v>76</v>
      </c>
      <c r="D222" s="9" t="s">
        <v>151</v>
      </c>
      <c r="E222" s="57" t="s">
        <v>110</v>
      </c>
      <c r="F222" s="30">
        <v>0</v>
      </c>
      <c r="G222" s="14"/>
      <c r="H222" s="15">
        <f t="shared" si="7"/>
        <v>0</v>
      </c>
      <c r="T222" s="29"/>
    </row>
    <row r="223" spans="3:20" ht="11.25">
      <c r="C223" s="9" t="s">
        <v>76</v>
      </c>
      <c r="D223" s="9" t="s">
        <v>152</v>
      </c>
      <c r="E223" s="57" t="s">
        <v>110</v>
      </c>
      <c r="F223" s="30">
        <v>0</v>
      </c>
      <c r="G223" s="14"/>
      <c r="H223" s="15">
        <f t="shared" si="7"/>
        <v>0</v>
      </c>
      <c r="T223" s="29"/>
    </row>
    <row r="224" spans="3:20" ht="11.25">
      <c r="C224" s="9"/>
      <c r="D224" s="9"/>
      <c r="E224" s="57"/>
      <c r="F224" s="30"/>
      <c r="G224" s="14"/>
      <c r="H224" s="15"/>
      <c r="T224" s="29"/>
    </row>
    <row r="225" spans="3:20" ht="11.25">
      <c r="C225" s="9" t="s">
        <v>76</v>
      </c>
      <c r="D225" s="9" t="s">
        <v>153</v>
      </c>
      <c r="E225" s="57" t="s">
        <v>115</v>
      </c>
      <c r="F225" s="30">
        <v>0</v>
      </c>
      <c r="G225" s="14"/>
      <c r="H225" s="15">
        <f t="shared" si="7"/>
        <v>0</v>
      </c>
      <c r="T225" s="29"/>
    </row>
    <row r="226" spans="3:20" ht="11.25">
      <c r="C226" s="9" t="s">
        <v>76</v>
      </c>
      <c r="D226" s="9" t="s">
        <v>154</v>
      </c>
      <c r="E226" s="57" t="s">
        <v>115</v>
      </c>
      <c r="F226" s="30">
        <v>0</v>
      </c>
      <c r="G226" s="14"/>
      <c r="H226" s="15">
        <f t="shared" si="7"/>
        <v>0</v>
      </c>
      <c r="T226" s="29"/>
    </row>
    <row r="227" spans="3:20" ht="11.25">
      <c r="C227" s="9"/>
      <c r="D227" s="9"/>
      <c r="E227" s="57"/>
      <c r="F227" s="30"/>
      <c r="G227" s="14"/>
      <c r="H227" s="15"/>
      <c r="T227" s="29"/>
    </row>
    <row r="228" spans="3:20" ht="11.25">
      <c r="C228" s="9" t="s">
        <v>76</v>
      </c>
      <c r="D228" s="9" t="s">
        <v>155</v>
      </c>
      <c r="E228" s="57" t="s">
        <v>67</v>
      </c>
      <c r="F228" s="13">
        <v>0.045</v>
      </c>
      <c r="G228" s="14"/>
      <c r="H228" s="15">
        <f>IF(F228&lt;1,+F228*($T$20+$T$22+SUM($H$129:$H$134)+SUM($H$136:$H$163)+$T$26+SUM($H$208:$H$227)+SUM($H$230:$H$241)),F228*G228)</f>
        <v>0</v>
      </c>
      <c r="T228" s="29"/>
    </row>
    <row r="229" spans="3:20" ht="11.25">
      <c r="C229" s="9"/>
      <c r="D229" s="9"/>
      <c r="E229" s="57"/>
      <c r="F229" s="56"/>
      <c r="G229" s="14"/>
      <c r="H229" s="15"/>
      <c r="T229" s="29"/>
    </row>
    <row r="230" spans="3:20" ht="11.25">
      <c r="C230" s="9"/>
      <c r="D230" s="9"/>
      <c r="E230" s="57"/>
      <c r="F230" s="30"/>
      <c r="G230" s="14"/>
      <c r="H230" s="15"/>
      <c r="T230" s="29"/>
    </row>
    <row r="231" spans="3:20" ht="11.25">
      <c r="C231" s="9" t="s">
        <v>76</v>
      </c>
      <c r="D231" s="9" t="s">
        <v>156</v>
      </c>
      <c r="E231" s="57" t="s">
        <v>110</v>
      </c>
      <c r="F231" s="30">
        <v>0</v>
      </c>
      <c r="G231" s="14"/>
      <c r="H231" s="15">
        <f t="shared" si="7"/>
        <v>0</v>
      </c>
      <c r="T231" s="29"/>
    </row>
    <row r="232" spans="3:20" ht="11.25">
      <c r="C232" s="9"/>
      <c r="D232" s="9"/>
      <c r="E232" s="57"/>
      <c r="F232" s="30"/>
      <c r="G232" s="14"/>
      <c r="H232" s="15"/>
      <c r="T232" s="29"/>
    </row>
    <row r="233" spans="3:20" ht="11.25">
      <c r="C233" s="9" t="s">
        <v>76</v>
      </c>
      <c r="D233" s="35"/>
      <c r="E233" s="58"/>
      <c r="F233" s="30">
        <v>0</v>
      </c>
      <c r="G233" s="14"/>
      <c r="H233" s="15">
        <f t="shared" si="7"/>
        <v>0</v>
      </c>
      <c r="T233" s="29"/>
    </row>
    <row r="234" spans="3:20" ht="11.25">
      <c r="C234" s="9" t="s">
        <v>76</v>
      </c>
      <c r="D234" s="35"/>
      <c r="E234" s="58"/>
      <c r="F234" s="30">
        <v>0</v>
      </c>
      <c r="G234" s="14"/>
      <c r="H234" s="15">
        <f t="shared" si="7"/>
        <v>0</v>
      </c>
      <c r="T234" s="29"/>
    </row>
    <row r="235" spans="3:20" ht="11.25">
      <c r="C235" s="9" t="s">
        <v>76</v>
      </c>
      <c r="D235" s="35"/>
      <c r="E235" s="58"/>
      <c r="F235" s="30">
        <v>0</v>
      </c>
      <c r="G235" s="14"/>
      <c r="H235" s="15">
        <f t="shared" si="7"/>
        <v>0</v>
      </c>
      <c r="T235" s="29"/>
    </row>
    <row r="236" spans="3:20" ht="11.25">
      <c r="C236" s="9" t="s">
        <v>76</v>
      </c>
      <c r="D236" s="35"/>
      <c r="E236" s="58"/>
      <c r="F236" s="30">
        <v>0</v>
      </c>
      <c r="G236" s="14"/>
      <c r="H236" s="15">
        <f t="shared" si="7"/>
        <v>0</v>
      </c>
      <c r="T236" s="29"/>
    </row>
    <row r="237" spans="3:20" ht="11.25">
      <c r="C237" s="9" t="s">
        <v>76</v>
      </c>
      <c r="D237" s="35"/>
      <c r="E237" s="58"/>
      <c r="F237" s="30">
        <v>0</v>
      </c>
      <c r="G237" s="14"/>
      <c r="H237" s="15">
        <f t="shared" si="7"/>
        <v>0</v>
      </c>
      <c r="T237" s="29"/>
    </row>
    <row r="238" spans="3:20" ht="11.25">
      <c r="C238" s="9" t="s">
        <v>76</v>
      </c>
      <c r="D238" s="35"/>
      <c r="E238" s="58"/>
      <c r="F238" s="30">
        <v>0</v>
      </c>
      <c r="G238" s="14"/>
      <c r="H238" s="15">
        <f t="shared" si="7"/>
        <v>0</v>
      </c>
      <c r="T238" s="29"/>
    </row>
    <row r="239" spans="3:20" ht="11.25">
      <c r="C239" s="9" t="s">
        <v>76</v>
      </c>
      <c r="D239" s="35"/>
      <c r="E239" s="58"/>
      <c r="F239" s="30">
        <v>0</v>
      </c>
      <c r="G239" s="14"/>
      <c r="H239" s="15">
        <f t="shared" si="7"/>
        <v>0</v>
      </c>
      <c r="T239" s="29"/>
    </row>
    <row r="240" spans="3:20" ht="11.25">
      <c r="C240" s="9" t="s">
        <v>76</v>
      </c>
      <c r="D240" s="35"/>
      <c r="E240" s="58"/>
      <c r="F240" s="30">
        <v>0</v>
      </c>
      <c r="G240" s="14"/>
      <c r="H240" s="15">
        <f t="shared" si="7"/>
        <v>0</v>
      </c>
      <c r="T240" s="29"/>
    </row>
    <row r="241" spans="3:8" ht="11.25">
      <c r="C241" s="9" t="s">
        <v>76</v>
      </c>
      <c r="D241" s="35"/>
      <c r="E241" s="58"/>
      <c r="F241" s="30">
        <v>0</v>
      </c>
      <c r="G241" s="14"/>
      <c r="H241" s="15">
        <f t="shared" si="7"/>
        <v>0</v>
      </c>
    </row>
    <row r="242" spans="6:8" ht="11.25">
      <c r="F242" s="29"/>
      <c r="G242" s="42"/>
      <c r="H242" s="43" t="s">
        <v>90</v>
      </c>
    </row>
    <row r="243" spans="4:8" ht="11.25">
      <c r="D243" s="9" t="s">
        <v>157</v>
      </c>
      <c r="E243" s="58"/>
      <c r="F243" s="29"/>
      <c r="G243" s="42"/>
      <c r="H243" s="15">
        <f>SUM(H208:H241)</f>
        <v>0</v>
      </c>
    </row>
    <row r="244" spans="6:8" ht="12" thickBot="1">
      <c r="F244" s="29"/>
      <c r="G244" s="42"/>
      <c r="H244" s="15"/>
    </row>
    <row r="245" spans="2:8" ht="12" thickTop="1">
      <c r="B245" s="67"/>
      <c r="C245" s="67"/>
      <c r="D245" s="67"/>
      <c r="E245" s="67"/>
      <c r="F245" s="67"/>
      <c r="G245" s="68"/>
      <c r="H245" s="69"/>
    </row>
    <row r="246" spans="3:8" ht="11.25">
      <c r="C246" s="9" t="s">
        <v>79</v>
      </c>
      <c r="D246" s="12" t="s">
        <v>158</v>
      </c>
      <c r="E246" s="57" t="s">
        <v>67</v>
      </c>
      <c r="F246" s="30">
        <v>0</v>
      </c>
      <c r="G246" s="14"/>
      <c r="H246" s="15">
        <f aca="true" t="shared" si="8" ref="H246:H253">F246*G246</f>
        <v>0</v>
      </c>
    </row>
    <row r="247" spans="3:8" ht="11.25">
      <c r="C247" s="9" t="s">
        <v>79</v>
      </c>
      <c r="D247" s="12" t="s">
        <v>159</v>
      </c>
      <c r="E247" s="57" t="s">
        <v>67</v>
      </c>
      <c r="F247" s="30">
        <v>0</v>
      </c>
      <c r="G247" s="14"/>
      <c r="H247" s="15">
        <f t="shared" si="8"/>
        <v>0</v>
      </c>
    </row>
    <row r="248" spans="3:8" ht="11.25">
      <c r="C248" s="9" t="s">
        <v>79</v>
      </c>
      <c r="D248" s="12" t="s">
        <v>160</v>
      </c>
      <c r="E248" s="57" t="s">
        <v>67</v>
      </c>
      <c r="F248" s="30">
        <v>0</v>
      </c>
      <c r="G248" s="14"/>
      <c r="H248" s="15">
        <f t="shared" si="8"/>
        <v>0</v>
      </c>
    </row>
    <row r="249" spans="3:8" ht="11.25">
      <c r="C249" s="9" t="s">
        <v>79</v>
      </c>
      <c r="D249" s="12" t="s">
        <v>161</v>
      </c>
      <c r="E249" s="57" t="s">
        <v>67</v>
      </c>
      <c r="F249" s="30">
        <v>0</v>
      </c>
      <c r="G249" s="14"/>
      <c r="H249" s="15">
        <f t="shared" si="8"/>
        <v>0</v>
      </c>
    </row>
    <row r="250" spans="3:8" ht="11.25">
      <c r="C250" s="9" t="s">
        <v>79</v>
      </c>
      <c r="D250" s="12" t="s">
        <v>162</v>
      </c>
      <c r="E250" s="57" t="s">
        <v>67</v>
      </c>
      <c r="F250" s="30">
        <v>0</v>
      </c>
      <c r="G250" s="14"/>
      <c r="H250" s="15">
        <f t="shared" si="8"/>
        <v>0</v>
      </c>
    </row>
    <row r="251" spans="3:8" ht="11.25">
      <c r="C251" s="9" t="s">
        <v>79</v>
      </c>
      <c r="D251" s="12" t="s">
        <v>163</v>
      </c>
      <c r="E251" s="57" t="s">
        <v>67</v>
      </c>
      <c r="F251" s="30">
        <v>0</v>
      </c>
      <c r="G251" s="14"/>
      <c r="H251" s="15">
        <f t="shared" si="8"/>
        <v>0</v>
      </c>
    </row>
    <row r="252" spans="3:8" ht="11.25">
      <c r="C252" s="9" t="s">
        <v>79</v>
      </c>
      <c r="D252" s="35" t="s">
        <v>164</v>
      </c>
      <c r="E252" s="57" t="s">
        <v>67</v>
      </c>
      <c r="F252" s="30">
        <v>0</v>
      </c>
      <c r="G252" s="14"/>
      <c r="H252" s="15">
        <f t="shared" si="8"/>
        <v>0</v>
      </c>
    </row>
    <row r="253" spans="3:8" ht="11.25">
      <c r="C253" s="9" t="s">
        <v>79</v>
      </c>
      <c r="D253" s="35" t="s">
        <v>165</v>
      </c>
      <c r="E253" s="57" t="s">
        <v>67</v>
      </c>
      <c r="F253" s="30">
        <v>0</v>
      </c>
      <c r="G253" s="14"/>
      <c r="H253" s="15">
        <f t="shared" si="8"/>
        <v>0</v>
      </c>
    </row>
    <row r="254" spans="3:8" ht="11.25">
      <c r="C254" s="9"/>
      <c r="E254" s="58"/>
      <c r="F254" s="30"/>
      <c r="G254" s="14"/>
      <c r="H254" s="15"/>
    </row>
    <row r="255" spans="3:8" ht="11.25">
      <c r="C255" s="9" t="s">
        <v>79</v>
      </c>
      <c r="D255" s="9" t="s">
        <v>166</v>
      </c>
      <c r="E255" s="57" t="s">
        <v>67</v>
      </c>
      <c r="F255" s="30">
        <v>0</v>
      </c>
      <c r="G255" s="14"/>
      <c r="H255" s="15">
        <f aca="true" t="shared" si="9" ref="H255:H279">F255*G255</f>
        <v>0</v>
      </c>
    </row>
    <row r="256" spans="3:8" ht="11.25">
      <c r="C256" s="9" t="s">
        <v>79</v>
      </c>
      <c r="D256" s="35"/>
      <c r="E256" s="57" t="s">
        <v>67</v>
      </c>
      <c r="F256" s="30">
        <v>0</v>
      </c>
      <c r="G256" s="14"/>
      <c r="H256" s="15">
        <f t="shared" si="9"/>
        <v>0</v>
      </c>
    </row>
    <row r="257" spans="3:8" ht="11.25">
      <c r="C257" s="9" t="s">
        <v>79</v>
      </c>
      <c r="D257" s="35"/>
      <c r="E257" s="57" t="s">
        <v>67</v>
      </c>
      <c r="F257" s="30">
        <v>0</v>
      </c>
      <c r="G257" s="14"/>
      <c r="H257" s="15">
        <f t="shared" si="9"/>
        <v>0</v>
      </c>
    </row>
    <row r="258" spans="3:8" ht="11.25">
      <c r="C258" s="9" t="s">
        <v>79</v>
      </c>
      <c r="D258" s="35"/>
      <c r="E258" s="57" t="s">
        <v>67</v>
      </c>
      <c r="F258" s="30">
        <v>0</v>
      </c>
      <c r="G258" s="14"/>
      <c r="H258" s="15">
        <f t="shared" si="9"/>
        <v>0</v>
      </c>
    </row>
    <row r="259" spans="3:8" ht="11.25">
      <c r="C259" s="9" t="s">
        <v>79</v>
      </c>
      <c r="D259" s="35"/>
      <c r="E259" s="57" t="s">
        <v>67</v>
      </c>
      <c r="F259" s="30">
        <v>0</v>
      </c>
      <c r="G259" s="14"/>
      <c r="H259" s="15">
        <f t="shared" si="9"/>
        <v>0</v>
      </c>
    </row>
    <row r="260" spans="3:8" ht="11.25">
      <c r="C260" s="9" t="s">
        <v>79</v>
      </c>
      <c r="D260" s="35"/>
      <c r="E260" s="57" t="s">
        <v>67</v>
      </c>
      <c r="F260" s="30">
        <v>0</v>
      </c>
      <c r="G260" s="14"/>
      <c r="H260" s="15">
        <f t="shared" si="9"/>
        <v>0</v>
      </c>
    </row>
    <row r="261" spans="3:8" ht="11.25">
      <c r="C261" s="9" t="s">
        <v>79</v>
      </c>
      <c r="D261" s="35"/>
      <c r="E261" s="57" t="s">
        <v>67</v>
      </c>
      <c r="F261" s="30">
        <v>0</v>
      </c>
      <c r="G261" s="14"/>
      <c r="H261" s="15">
        <f t="shared" si="9"/>
        <v>0</v>
      </c>
    </row>
    <row r="262" spans="3:8" ht="11.25">
      <c r="C262" s="9" t="s">
        <v>79</v>
      </c>
      <c r="D262" s="35"/>
      <c r="E262" s="57" t="s">
        <v>67</v>
      </c>
      <c r="F262" s="30">
        <v>0</v>
      </c>
      <c r="G262" s="14"/>
      <c r="H262" s="15">
        <f t="shared" si="9"/>
        <v>0</v>
      </c>
    </row>
    <row r="263" spans="3:8" ht="11.25">
      <c r="C263" s="9" t="s">
        <v>79</v>
      </c>
      <c r="D263" s="35"/>
      <c r="E263" s="57" t="s">
        <v>67</v>
      </c>
      <c r="F263" s="30">
        <v>0</v>
      </c>
      <c r="G263" s="14"/>
      <c r="H263" s="15">
        <f t="shared" si="9"/>
        <v>0</v>
      </c>
    </row>
    <row r="264" spans="3:8" ht="11.25">
      <c r="C264" s="9" t="s">
        <v>79</v>
      </c>
      <c r="D264" s="35"/>
      <c r="E264" s="57" t="s">
        <v>67</v>
      </c>
      <c r="F264" s="30">
        <v>0</v>
      </c>
      <c r="G264" s="14"/>
      <c r="H264" s="15">
        <f t="shared" si="9"/>
        <v>0</v>
      </c>
    </row>
    <row r="265" spans="3:8" ht="11.25">
      <c r="C265" s="9" t="s">
        <v>79</v>
      </c>
      <c r="D265" s="35"/>
      <c r="E265" s="57" t="s">
        <v>67</v>
      </c>
      <c r="F265" s="30">
        <v>0</v>
      </c>
      <c r="G265" s="14"/>
      <c r="H265" s="15">
        <f t="shared" si="9"/>
        <v>0</v>
      </c>
    </row>
    <row r="266" spans="3:8" ht="11.25">
      <c r="C266" s="9" t="s">
        <v>79</v>
      </c>
      <c r="D266" s="35"/>
      <c r="E266" s="57" t="s">
        <v>67</v>
      </c>
      <c r="F266" s="30">
        <v>0</v>
      </c>
      <c r="G266" s="14"/>
      <c r="H266" s="15">
        <f t="shared" si="9"/>
        <v>0</v>
      </c>
    </row>
    <row r="267" spans="3:8" ht="11.25">
      <c r="C267" s="9" t="s">
        <v>79</v>
      </c>
      <c r="D267" s="35"/>
      <c r="E267" s="57" t="s">
        <v>67</v>
      </c>
      <c r="F267" s="30">
        <v>0</v>
      </c>
      <c r="G267" s="14"/>
      <c r="H267" s="15">
        <f t="shared" si="9"/>
        <v>0</v>
      </c>
    </row>
    <row r="268" spans="3:8" ht="11.25">
      <c r="C268" s="9" t="s">
        <v>79</v>
      </c>
      <c r="D268" s="35"/>
      <c r="E268" s="57" t="s">
        <v>67</v>
      </c>
      <c r="F268" s="30">
        <v>0</v>
      </c>
      <c r="G268" s="14"/>
      <c r="H268" s="15">
        <f t="shared" si="9"/>
        <v>0</v>
      </c>
    </row>
    <row r="269" spans="3:8" ht="11.25">
      <c r="C269" s="9" t="s">
        <v>79</v>
      </c>
      <c r="D269" s="35"/>
      <c r="E269" s="57" t="s">
        <v>67</v>
      </c>
      <c r="F269" s="30">
        <v>0</v>
      </c>
      <c r="G269" s="14"/>
      <c r="H269" s="15">
        <f t="shared" si="9"/>
        <v>0</v>
      </c>
    </row>
    <row r="270" spans="3:8" ht="11.25">
      <c r="C270" s="9" t="s">
        <v>79</v>
      </c>
      <c r="D270" s="35"/>
      <c r="E270" s="57" t="s">
        <v>67</v>
      </c>
      <c r="F270" s="30">
        <v>0</v>
      </c>
      <c r="G270" s="14"/>
      <c r="H270" s="15">
        <f t="shared" si="9"/>
        <v>0</v>
      </c>
    </row>
    <row r="271" spans="3:8" ht="11.25">
      <c r="C271" s="9" t="s">
        <v>79</v>
      </c>
      <c r="D271" s="35"/>
      <c r="E271" s="57" t="s">
        <v>67</v>
      </c>
      <c r="F271" s="30">
        <v>0</v>
      </c>
      <c r="G271" s="14"/>
      <c r="H271" s="15">
        <f t="shared" si="9"/>
        <v>0</v>
      </c>
    </row>
    <row r="272" spans="3:8" ht="11.25">
      <c r="C272" s="9" t="s">
        <v>79</v>
      </c>
      <c r="D272" s="35"/>
      <c r="E272" s="57" t="s">
        <v>67</v>
      </c>
      <c r="F272" s="30">
        <v>0</v>
      </c>
      <c r="G272" s="14"/>
      <c r="H272" s="15">
        <f t="shared" si="9"/>
        <v>0</v>
      </c>
    </row>
    <row r="273" spans="3:8" ht="11.25">
      <c r="C273" s="9" t="s">
        <v>79</v>
      </c>
      <c r="D273" s="35"/>
      <c r="E273" s="57" t="s">
        <v>67</v>
      </c>
      <c r="F273" s="30">
        <v>0</v>
      </c>
      <c r="G273" s="14"/>
      <c r="H273" s="15">
        <f t="shared" si="9"/>
        <v>0</v>
      </c>
    </row>
    <row r="274" spans="3:8" ht="11.25">
      <c r="C274" s="9" t="s">
        <v>79</v>
      </c>
      <c r="D274" s="35"/>
      <c r="E274" s="57" t="s">
        <v>67</v>
      </c>
      <c r="F274" s="30">
        <v>0</v>
      </c>
      <c r="G274" s="14"/>
      <c r="H274" s="15">
        <f t="shared" si="9"/>
        <v>0</v>
      </c>
    </row>
    <row r="275" spans="3:8" ht="11.25">
      <c r="C275" s="9" t="s">
        <v>79</v>
      </c>
      <c r="D275" s="35"/>
      <c r="E275" s="57" t="s">
        <v>67</v>
      </c>
      <c r="F275" s="30">
        <v>0</v>
      </c>
      <c r="G275" s="14"/>
      <c r="H275" s="15">
        <f t="shared" si="9"/>
        <v>0</v>
      </c>
    </row>
    <row r="276" spans="3:8" ht="11.25">
      <c r="C276" s="9" t="s">
        <v>79</v>
      </c>
      <c r="D276" s="35"/>
      <c r="E276" s="57" t="s">
        <v>67</v>
      </c>
      <c r="F276" s="30">
        <v>0</v>
      </c>
      <c r="G276" s="14"/>
      <c r="H276" s="15">
        <f t="shared" si="9"/>
        <v>0</v>
      </c>
    </row>
    <row r="277" spans="3:8" ht="11.25">
      <c r="C277" s="9" t="s">
        <v>79</v>
      </c>
      <c r="D277" s="35"/>
      <c r="E277" s="57" t="s">
        <v>67</v>
      </c>
      <c r="F277" s="30">
        <v>0</v>
      </c>
      <c r="G277" s="14"/>
      <c r="H277" s="15">
        <f t="shared" si="9"/>
        <v>0</v>
      </c>
    </row>
    <row r="278" spans="3:8" ht="11.25">
      <c r="C278" s="9" t="s">
        <v>79</v>
      </c>
      <c r="D278" s="35"/>
      <c r="E278" s="57" t="s">
        <v>67</v>
      </c>
      <c r="F278" s="30">
        <v>0</v>
      </c>
      <c r="G278" s="14"/>
      <c r="H278" s="15">
        <f t="shared" si="9"/>
        <v>0</v>
      </c>
    </row>
    <row r="279" spans="3:8" ht="11.25">
      <c r="C279" s="9" t="s">
        <v>79</v>
      </c>
      <c r="D279" s="35"/>
      <c r="E279" s="57" t="s">
        <v>67</v>
      </c>
      <c r="F279" s="30">
        <v>0</v>
      </c>
      <c r="G279" s="14"/>
      <c r="H279" s="15">
        <f t="shared" si="9"/>
        <v>0</v>
      </c>
    </row>
    <row r="280" spans="6:8" ht="11.25">
      <c r="F280" s="29"/>
      <c r="G280" s="42"/>
      <c r="H280" s="43" t="s">
        <v>90</v>
      </c>
    </row>
    <row r="281" spans="4:8" ht="11.25">
      <c r="D281" s="9" t="s">
        <v>167</v>
      </c>
      <c r="E281" s="58"/>
      <c r="F281" s="29"/>
      <c r="G281" s="42"/>
      <c r="H281" s="15">
        <f>SUM(H246:H279)</f>
        <v>0</v>
      </c>
    </row>
    <row r="282" spans="6:8" ht="12" thickBot="1">
      <c r="F282" s="29"/>
      <c r="G282" s="42"/>
      <c r="H282" s="15"/>
    </row>
    <row r="283" spans="2:8" ht="12" thickTop="1">
      <c r="B283" s="67"/>
      <c r="C283" s="67"/>
      <c r="D283" s="67"/>
      <c r="E283" s="67"/>
      <c r="F283" s="67"/>
      <c r="G283" s="68"/>
      <c r="H283" s="69"/>
    </row>
    <row r="284" spans="3:8" ht="11.25">
      <c r="C284" s="9" t="s">
        <v>85</v>
      </c>
      <c r="D284" s="9" t="s">
        <v>168</v>
      </c>
      <c r="E284" s="57" t="s">
        <v>63</v>
      </c>
      <c r="F284" s="13">
        <v>0.03</v>
      </c>
      <c r="G284" s="14"/>
      <c r="H284" s="15">
        <f>IF(F284&lt;1,+F284*$T$38,F284*G284)</f>
        <v>0</v>
      </c>
    </row>
    <row r="285" spans="3:8" ht="11.25">
      <c r="C285" s="9" t="s">
        <v>85</v>
      </c>
      <c r="D285" s="35"/>
      <c r="E285" s="57" t="s">
        <v>67</v>
      </c>
      <c r="F285" s="30">
        <v>0</v>
      </c>
      <c r="G285" s="14"/>
      <c r="H285" s="15">
        <f>F285*G285</f>
        <v>0</v>
      </c>
    </row>
    <row r="286" spans="3:8" ht="11.25">
      <c r="C286" s="9" t="s">
        <v>85</v>
      </c>
      <c r="D286" s="35"/>
      <c r="E286" s="57" t="s">
        <v>67</v>
      </c>
      <c r="F286" s="30">
        <v>0</v>
      </c>
      <c r="G286" s="14"/>
      <c r="H286" s="15">
        <f>F286*G286</f>
        <v>0</v>
      </c>
    </row>
    <row r="287" spans="3:8" ht="11.25">
      <c r="C287" s="9" t="s">
        <v>85</v>
      </c>
      <c r="D287" s="35"/>
      <c r="E287" s="57" t="s">
        <v>67</v>
      </c>
      <c r="F287" s="30">
        <v>0</v>
      </c>
      <c r="G287" s="14"/>
      <c r="H287" s="15">
        <f>F287*G287</f>
        <v>0</v>
      </c>
    </row>
    <row r="288" spans="3:8" ht="11.25">
      <c r="C288" s="9" t="s">
        <v>85</v>
      </c>
      <c r="D288" s="35"/>
      <c r="E288" s="57" t="s">
        <v>67</v>
      </c>
      <c r="F288" s="30">
        <v>0</v>
      </c>
      <c r="G288" s="14"/>
      <c r="H288" s="15">
        <f>F288*G288</f>
        <v>0</v>
      </c>
    </row>
    <row r="289" spans="6:8" ht="11.25">
      <c r="F289" s="35"/>
      <c r="G289" s="42"/>
      <c r="H289" s="15"/>
    </row>
    <row r="290" spans="3:8" ht="11.25">
      <c r="C290" s="9" t="s">
        <v>85</v>
      </c>
      <c r="D290" s="9" t="s">
        <v>169</v>
      </c>
      <c r="E290" s="57" t="s">
        <v>63</v>
      </c>
      <c r="F290" s="13">
        <v>0.03</v>
      </c>
      <c r="G290" s="13"/>
      <c r="H290" s="15">
        <f>IF(F290&lt;1,+F290*$T$38,F290*G290)</f>
        <v>0</v>
      </c>
    </row>
    <row r="291" spans="3:8" ht="11.25">
      <c r="C291" s="9" t="s">
        <v>85</v>
      </c>
      <c r="D291" s="35"/>
      <c r="E291" s="57" t="s">
        <v>67</v>
      </c>
      <c r="F291" s="30">
        <v>0</v>
      </c>
      <c r="G291" s="14"/>
      <c r="H291" s="15">
        <f>F291*G291</f>
        <v>0</v>
      </c>
    </row>
    <row r="292" spans="3:8" ht="11.25">
      <c r="C292" s="9" t="s">
        <v>85</v>
      </c>
      <c r="D292" s="35"/>
      <c r="E292" s="57" t="s">
        <v>67</v>
      </c>
      <c r="F292" s="30">
        <v>0</v>
      </c>
      <c r="G292" s="14"/>
      <c r="H292" s="15">
        <f>F292*G292</f>
        <v>0</v>
      </c>
    </row>
    <row r="293" spans="3:8" ht="11.25">
      <c r="C293" s="9" t="s">
        <v>85</v>
      </c>
      <c r="D293" s="35"/>
      <c r="E293" s="57" t="s">
        <v>67</v>
      </c>
      <c r="F293" s="30">
        <v>0</v>
      </c>
      <c r="G293" s="14"/>
      <c r="H293" s="15">
        <f>F293*G293</f>
        <v>0</v>
      </c>
    </row>
    <row r="294" spans="3:8" ht="11.25">
      <c r="C294" s="9" t="s">
        <v>85</v>
      </c>
      <c r="D294" s="35"/>
      <c r="E294" s="57" t="s">
        <v>67</v>
      </c>
      <c r="F294" s="30">
        <v>0</v>
      </c>
      <c r="G294" s="14"/>
      <c r="H294" s="15">
        <f>F294*G294</f>
        <v>0</v>
      </c>
    </row>
    <row r="295" spans="4:8" ht="11.25">
      <c r="D295" s="35"/>
      <c r="E295" s="58"/>
      <c r="F295" s="30"/>
      <c r="G295" s="14"/>
      <c r="H295" s="15"/>
    </row>
    <row r="296" spans="3:8" ht="11.25">
      <c r="C296" s="9" t="s">
        <v>85</v>
      </c>
      <c r="D296" s="9" t="s">
        <v>170</v>
      </c>
      <c r="E296" s="57" t="s">
        <v>63</v>
      </c>
      <c r="F296" s="13">
        <v>0.13</v>
      </c>
      <c r="G296" s="14"/>
      <c r="H296" s="15">
        <f>IF(F296&lt;1,+F296*$T$38,F296*G296)</f>
        <v>0</v>
      </c>
    </row>
    <row r="297" spans="3:8" ht="11.25">
      <c r="C297" s="9" t="s">
        <v>85</v>
      </c>
      <c r="D297" s="9"/>
      <c r="E297" s="57" t="s">
        <v>67</v>
      </c>
      <c r="F297" s="30">
        <v>0</v>
      </c>
      <c r="G297" s="14"/>
      <c r="H297" s="15">
        <f aca="true" t="shared" si="10" ref="H297:H302">F297*G297</f>
        <v>0</v>
      </c>
    </row>
    <row r="298" spans="3:8" ht="11.25">
      <c r="C298" s="9" t="s">
        <v>85</v>
      </c>
      <c r="D298" s="9"/>
      <c r="E298" s="57" t="s">
        <v>67</v>
      </c>
      <c r="F298" s="30">
        <v>0</v>
      </c>
      <c r="G298" s="14"/>
      <c r="H298" s="15">
        <f t="shared" si="10"/>
        <v>0</v>
      </c>
    </row>
    <row r="299" spans="3:8" ht="11.25">
      <c r="C299" s="9" t="s">
        <v>85</v>
      </c>
      <c r="D299" s="35"/>
      <c r="E299" s="57" t="s">
        <v>67</v>
      </c>
      <c r="F299" s="30">
        <v>0</v>
      </c>
      <c r="G299" s="14"/>
      <c r="H299" s="15">
        <f t="shared" si="10"/>
        <v>0</v>
      </c>
    </row>
    <row r="300" spans="3:8" ht="11.25">
      <c r="C300" s="9" t="s">
        <v>85</v>
      </c>
      <c r="D300" s="35"/>
      <c r="E300" s="57" t="s">
        <v>67</v>
      </c>
      <c r="F300" s="30">
        <v>0</v>
      </c>
      <c r="G300" s="14"/>
      <c r="H300" s="15">
        <f t="shared" si="10"/>
        <v>0</v>
      </c>
    </row>
    <row r="301" spans="3:8" ht="11.25">
      <c r="C301" s="9" t="s">
        <v>85</v>
      </c>
      <c r="D301" s="35"/>
      <c r="E301" s="57" t="s">
        <v>67</v>
      </c>
      <c r="F301" s="30">
        <v>0</v>
      </c>
      <c r="G301" s="14"/>
      <c r="H301" s="15">
        <f t="shared" si="10"/>
        <v>0</v>
      </c>
    </row>
    <row r="302" spans="3:8" ht="11.25">
      <c r="C302" s="9" t="s">
        <v>85</v>
      </c>
      <c r="D302" s="35"/>
      <c r="E302" s="57" t="s">
        <v>67</v>
      </c>
      <c r="F302" s="30">
        <v>0</v>
      </c>
      <c r="G302" s="14"/>
      <c r="H302" s="15">
        <f t="shared" si="10"/>
        <v>0</v>
      </c>
    </row>
    <row r="303" spans="4:8" ht="11.25">
      <c r="D303" s="35"/>
      <c r="E303" s="58"/>
      <c r="F303" s="30"/>
      <c r="G303" s="14"/>
      <c r="H303" s="15"/>
    </row>
    <row r="304" spans="3:8" ht="11.25">
      <c r="C304" s="9" t="s">
        <v>85</v>
      </c>
      <c r="D304" s="9" t="s">
        <v>171</v>
      </c>
      <c r="E304" s="57" t="s">
        <v>63</v>
      </c>
      <c r="F304" s="13">
        <v>0.02</v>
      </c>
      <c r="G304" s="14"/>
      <c r="H304" s="15">
        <f>IF(F304&lt;1,+F304*$T$38,F304*G304)</f>
        <v>0</v>
      </c>
    </row>
    <row r="305" spans="3:8" ht="11.25">
      <c r="C305" s="9" t="s">
        <v>85</v>
      </c>
      <c r="D305" s="35"/>
      <c r="E305" s="57" t="s">
        <v>67</v>
      </c>
      <c r="F305" s="30">
        <v>0</v>
      </c>
      <c r="G305" s="14"/>
      <c r="H305" s="15">
        <f>F305*G305</f>
        <v>0</v>
      </c>
    </row>
    <row r="306" spans="3:8" ht="11.25">
      <c r="C306" s="9" t="s">
        <v>85</v>
      </c>
      <c r="D306" s="35"/>
      <c r="E306" s="57" t="s">
        <v>67</v>
      </c>
      <c r="F306" s="30">
        <v>0</v>
      </c>
      <c r="G306" s="14"/>
      <c r="H306" s="15">
        <f>F306*G306</f>
        <v>0</v>
      </c>
    </row>
    <row r="307" spans="3:8" ht="11.25">
      <c r="C307" s="9" t="s">
        <v>85</v>
      </c>
      <c r="D307" s="35"/>
      <c r="E307" s="57" t="s">
        <v>67</v>
      </c>
      <c r="F307" s="30">
        <v>0</v>
      </c>
      <c r="G307" s="14"/>
      <c r="H307" s="15">
        <f>F307*G307</f>
        <v>0</v>
      </c>
    </row>
    <row r="308" spans="3:8" ht="11.25">
      <c r="C308" s="9" t="s">
        <v>85</v>
      </c>
      <c r="D308" s="35"/>
      <c r="E308" s="57" t="s">
        <v>67</v>
      </c>
      <c r="F308" s="30">
        <v>0</v>
      </c>
      <c r="G308" s="14"/>
      <c r="H308" s="15">
        <f>F308*G308</f>
        <v>0</v>
      </c>
    </row>
    <row r="309" spans="3:8" ht="11.25">
      <c r="C309" s="9"/>
      <c r="D309" s="35"/>
      <c r="E309" s="57"/>
      <c r="F309" s="30"/>
      <c r="G309" s="14"/>
      <c r="H309" s="15"/>
    </row>
    <row r="310" spans="3:8" ht="11.25">
      <c r="C310" s="9" t="s">
        <v>85</v>
      </c>
      <c r="D310" s="9" t="s">
        <v>172</v>
      </c>
      <c r="E310" s="57" t="s">
        <v>63</v>
      </c>
      <c r="F310" s="13">
        <v>0.025</v>
      </c>
      <c r="G310" s="14"/>
      <c r="H310" s="15">
        <f>IF(F310&lt;1,+F310*$T$38,F310*G310)</f>
        <v>0</v>
      </c>
    </row>
    <row r="311" spans="3:8" ht="11.25">
      <c r="C311" s="9" t="s">
        <v>85</v>
      </c>
      <c r="D311" s="35"/>
      <c r="E311" s="57" t="s">
        <v>67</v>
      </c>
      <c r="F311" s="30">
        <v>0</v>
      </c>
      <c r="G311" s="14"/>
      <c r="H311" s="15">
        <f aca="true" t="shared" si="11" ref="H311:H321">F311*G311</f>
        <v>0</v>
      </c>
    </row>
    <row r="312" spans="3:8" ht="11.25">
      <c r="C312" s="9" t="s">
        <v>85</v>
      </c>
      <c r="D312" s="35"/>
      <c r="E312" s="57" t="s">
        <v>67</v>
      </c>
      <c r="F312" s="30">
        <v>0</v>
      </c>
      <c r="G312" s="14"/>
      <c r="H312" s="15">
        <f t="shared" si="11"/>
        <v>0</v>
      </c>
    </row>
    <row r="313" spans="3:8" ht="11.25">
      <c r="C313" s="9" t="s">
        <v>85</v>
      </c>
      <c r="D313" s="35"/>
      <c r="E313" s="57" t="s">
        <v>67</v>
      </c>
      <c r="F313" s="30">
        <v>0</v>
      </c>
      <c r="G313" s="14"/>
      <c r="H313" s="15">
        <f t="shared" si="11"/>
        <v>0</v>
      </c>
    </row>
    <row r="314" spans="3:8" ht="11.25">
      <c r="C314" s="9" t="s">
        <v>85</v>
      </c>
      <c r="D314" s="35"/>
      <c r="E314" s="57" t="s">
        <v>67</v>
      </c>
      <c r="F314" s="30">
        <v>0</v>
      </c>
      <c r="G314" s="14"/>
      <c r="H314" s="15">
        <f t="shared" si="11"/>
        <v>0</v>
      </c>
    </row>
    <row r="315" spans="3:8" ht="11.25">
      <c r="C315" s="9"/>
      <c r="D315" s="35"/>
      <c r="E315" s="57"/>
      <c r="F315" s="30"/>
      <c r="G315" s="14"/>
      <c r="H315" s="15"/>
    </row>
    <row r="316" spans="3:8" ht="11.25">
      <c r="C316" s="9" t="s">
        <v>85</v>
      </c>
      <c r="D316" s="51" t="s">
        <v>173</v>
      </c>
      <c r="E316" s="57" t="s">
        <v>67</v>
      </c>
      <c r="F316" s="59">
        <v>0.12</v>
      </c>
      <c r="G316" s="14"/>
      <c r="H316" s="15">
        <f>IF(F316&lt;1,+F316*$T$38,F316*G316)</f>
        <v>0</v>
      </c>
    </row>
    <row r="317" spans="3:8" ht="11.25">
      <c r="C317" s="9" t="s">
        <v>85</v>
      </c>
      <c r="D317" s="35"/>
      <c r="E317" s="57" t="s">
        <v>67</v>
      </c>
      <c r="F317" s="30">
        <v>0</v>
      </c>
      <c r="G317" s="14"/>
      <c r="H317" s="15">
        <f t="shared" si="11"/>
        <v>0</v>
      </c>
    </row>
    <row r="318" spans="3:8" ht="11.25">
      <c r="C318" s="9" t="s">
        <v>85</v>
      </c>
      <c r="D318" s="35"/>
      <c r="E318" s="57" t="s">
        <v>67</v>
      </c>
      <c r="F318" s="30">
        <v>0</v>
      </c>
      <c r="G318" s="14"/>
      <c r="H318" s="15">
        <f t="shared" si="11"/>
        <v>0</v>
      </c>
    </row>
    <row r="319" spans="3:8" ht="11.25">
      <c r="C319" s="9" t="s">
        <v>85</v>
      </c>
      <c r="D319" s="35"/>
      <c r="E319" s="57" t="s">
        <v>67</v>
      </c>
      <c r="F319" s="30">
        <v>0</v>
      </c>
      <c r="G319" s="14"/>
      <c r="H319" s="15">
        <f t="shared" si="11"/>
        <v>0</v>
      </c>
    </row>
    <row r="320" spans="3:8" ht="11.25">
      <c r="C320" s="9" t="s">
        <v>85</v>
      </c>
      <c r="D320" s="35"/>
      <c r="E320" s="57" t="s">
        <v>67</v>
      </c>
      <c r="F320" s="30">
        <v>0</v>
      </c>
      <c r="G320" s="14"/>
      <c r="H320" s="15">
        <f t="shared" si="11"/>
        <v>0</v>
      </c>
    </row>
    <row r="321" spans="3:8" ht="11.25">
      <c r="C321" s="9" t="s">
        <v>85</v>
      </c>
      <c r="D321" s="35"/>
      <c r="E321" s="57" t="s">
        <v>67</v>
      </c>
      <c r="F321" s="30">
        <v>0</v>
      </c>
      <c r="G321" s="14"/>
      <c r="H321" s="15">
        <f t="shared" si="11"/>
        <v>0</v>
      </c>
    </row>
    <row r="322" spans="6:8" ht="11.25">
      <c r="F322" s="30"/>
      <c r="G322" s="42"/>
      <c r="H322" s="43" t="s">
        <v>90</v>
      </c>
    </row>
    <row r="323" spans="4:8" ht="11.25">
      <c r="D323" s="9" t="s">
        <v>174</v>
      </c>
      <c r="E323" s="58"/>
      <c r="F323" s="30"/>
      <c r="G323" s="42"/>
      <c r="H323" s="15">
        <f>SUM(H284:H322)</f>
        <v>0</v>
      </c>
    </row>
    <row r="324" spans="6:8" ht="12" thickBot="1">
      <c r="F324" s="30"/>
      <c r="G324" s="42"/>
      <c r="H324" s="15"/>
    </row>
    <row r="325" spans="2:8" ht="12" thickTop="1">
      <c r="B325" s="67"/>
      <c r="C325" s="67"/>
      <c r="D325" s="67"/>
      <c r="E325" s="67"/>
      <c r="F325" s="67"/>
      <c r="G325" s="68"/>
      <c r="H325" s="69"/>
    </row>
    <row r="326" spans="3:8" ht="11.25">
      <c r="C326" s="9" t="s">
        <v>87</v>
      </c>
      <c r="D326" s="9" t="s">
        <v>175</v>
      </c>
      <c r="E326" s="58"/>
      <c r="F326" s="52"/>
      <c r="G326" s="14"/>
      <c r="H326" s="15"/>
    </row>
    <row r="327" spans="3:8" ht="11.25">
      <c r="C327" s="9" t="s">
        <v>87</v>
      </c>
      <c r="D327" s="12" t="s">
        <v>176</v>
      </c>
      <c r="E327" s="57" t="s">
        <v>67</v>
      </c>
      <c r="F327" s="30">
        <v>0</v>
      </c>
      <c r="G327" s="14"/>
      <c r="H327" s="15">
        <f aca="true" t="shared" si="12" ref="H327:H340">G327*F327</f>
        <v>0</v>
      </c>
    </row>
    <row r="328" spans="3:8" ht="11.25">
      <c r="C328" s="9" t="s">
        <v>87</v>
      </c>
      <c r="D328" s="12" t="s">
        <v>176</v>
      </c>
      <c r="E328" s="57" t="s">
        <v>67</v>
      </c>
      <c r="F328" s="30">
        <v>0</v>
      </c>
      <c r="G328" s="14"/>
      <c r="H328" s="15">
        <f t="shared" si="12"/>
        <v>0</v>
      </c>
    </row>
    <row r="329" spans="3:8" ht="11.25">
      <c r="C329" s="9" t="s">
        <v>87</v>
      </c>
      <c r="D329" s="12" t="s">
        <v>176</v>
      </c>
      <c r="E329" s="57" t="s">
        <v>67</v>
      </c>
      <c r="F329" s="30">
        <v>0</v>
      </c>
      <c r="G329" s="14"/>
      <c r="H329" s="15">
        <f t="shared" si="12"/>
        <v>0</v>
      </c>
    </row>
    <row r="330" spans="3:8" ht="11.25">
      <c r="C330" s="9" t="s">
        <v>87</v>
      </c>
      <c r="D330" s="12" t="s">
        <v>176</v>
      </c>
      <c r="E330" s="57" t="s">
        <v>67</v>
      </c>
      <c r="F330" s="30">
        <v>0</v>
      </c>
      <c r="G330" s="14"/>
      <c r="H330" s="15">
        <f t="shared" si="12"/>
        <v>0</v>
      </c>
    </row>
    <row r="331" spans="3:8" ht="11.25">
      <c r="C331" s="9" t="s">
        <v>87</v>
      </c>
      <c r="D331" s="12" t="s">
        <v>176</v>
      </c>
      <c r="E331" s="57" t="s">
        <v>67</v>
      </c>
      <c r="F331" s="30">
        <v>0</v>
      </c>
      <c r="G331" s="14"/>
      <c r="H331" s="15">
        <f t="shared" si="12"/>
        <v>0</v>
      </c>
    </row>
    <row r="332" spans="3:8" ht="11.25">
      <c r="C332" s="9" t="s">
        <v>87</v>
      </c>
      <c r="D332" s="12" t="s">
        <v>176</v>
      </c>
      <c r="E332" s="57" t="s">
        <v>67</v>
      </c>
      <c r="F332" s="30">
        <v>0</v>
      </c>
      <c r="G332" s="14"/>
      <c r="H332" s="15">
        <f t="shared" si="12"/>
        <v>0</v>
      </c>
    </row>
    <row r="333" spans="3:20" ht="11.25">
      <c r="C333" s="9" t="s">
        <v>87</v>
      </c>
      <c r="D333" s="12" t="s">
        <v>176</v>
      </c>
      <c r="E333" s="57" t="s">
        <v>67</v>
      </c>
      <c r="F333" s="30">
        <v>0</v>
      </c>
      <c r="G333" s="14"/>
      <c r="H333" s="15">
        <f t="shared" si="12"/>
        <v>0</v>
      </c>
      <c r="T333" s="29"/>
    </row>
    <row r="334" spans="3:20" ht="11.25">
      <c r="C334" s="9" t="s">
        <v>87</v>
      </c>
      <c r="D334" s="12" t="s">
        <v>176</v>
      </c>
      <c r="E334" s="57" t="s">
        <v>67</v>
      </c>
      <c r="F334" s="30">
        <v>0</v>
      </c>
      <c r="G334" s="14"/>
      <c r="H334" s="15">
        <f t="shared" si="12"/>
        <v>0</v>
      </c>
      <c r="T334" s="29"/>
    </row>
    <row r="335" spans="3:8" ht="11.25">
      <c r="C335" s="9" t="s">
        <v>87</v>
      </c>
      <c r="D335" s="12" t="s">
        <v>176</v>
      </c>
      <c r="E335" s="57" t="s">
        <v>67</v>
      </c>
      <c r="F335" s="30">
        <v>0</v>
      </c>
      <c r="G335" s="14"/>
      <c r="H335" s="15">
        <f t="shared" si="12"/>
        <v>0</v>
      </c>
    </row>
    <row r="336" spans="3:8" ht="11.25">
      <c r="C336" s="9" t="s">
        <v>87</v>
      </c>
      <c r="D336" s="12" t="s">
        <v>176</v>
      </c>
      <c r="E336" s="57" t="s">
        <v>67</v>
      </c>
      <c r="F336" s="30">
        <v>0</v>
      </c>
      <c r="G336" s="14"/>
      <c r="H336" s="15">
        <f t="shared" si="12"/>
        <v>0</v>
      </c>
    </row>
    <row r="337" spans="3:8" ht="11.25">
      <c r="C337" s="9" t="s">
        <v>87</v>
      </c>
      <c r="D337" s="12" t="s">
        <v>176</v>
      </c>
      <c r="E337" s="57" t="s">
        <v>67</v>
      </c>
      <c r="F337" s="30">
        <v>0</v>
      </c>
      <c r="G337" s="14"/>
      <c r="H337" s="15">
        <f t="shared" si="12"/>
        <v>0</v>
      </c>
    </row>
    <row r="338" spans="3:8" ht="11.25">
      <c r="C338" s="9" t="s">
        <v>87</v>
      </c>
      <c r="D338" s="12" t="s">
        <v>176</v>
      </c>
      <c r="E338" s="57" t="s">
        <v>67</v>
      </c>
      <c r="F338" s="30">
        <v>0</v>
      </c>
      <c r="G338" s="14"/>
      <c r="H338" s="15">
        <f t="shared" si="12"/>
        <v>0</v>
      </c>
    </row>
    <row r="339" spans="3:8" ht="11.25">
      <c r="C339" s="9" t="s">
        <v>87</v>
      </c>
      <c r="D339" s="12" t="s">
        <v>176</v>
      </c>
      <c r="E339" s="57" t="s">
        <v>67</v>
      </c>
      <c r="F339" s="30">
        <v>0</v>
      </c>
      <c r="G339" s="14"/>
      <c r="H339" s="15">
        <f t="shared" si="12"/>
        <v>0</v>
      </c>
    </row>
    <row r="340" spans="3:8" ht="11.25">
      <c r="C340" s="9" t="s">
        <v>87</v>
      </c>
      <c r="D340" s="12" t="s">
        <v>176</v>
      </c>
      <c r="E340" s="57" t="s">
        <v>67</v>
      </c>
      <c r="F340" s="30">
        <v>0</v>
      </c>
      <c r="G340" s="14"/>
      <c r="H340" s="15">
        <f t="shared" si="12"/>
        <v>0</v>
      </c>
    </row>
    <row r="341" spans="5:8" ht="11.25">
      <c r="E341" s="58"/>
      <c r="F341" s="30"/>
      <c r="G341" s="14"/>
      <c r="H341" s="15"/>
    </row>
    <row r="342" spans="3:8" ht="11.25">
      <c r="C342" s="9" t="s">
        <v>87</v>
      </c>
      <c r="D342" s="9" t="s">
        <v>177</v>
      </c>
      <c r="E342" s="58"/>
      <c r="F342" s="30"/>
      <c r="G342" s="14"/>
      <c r="H342" s="15"/>
    </row>
    <row r="343" spans="3:8" ht="11.25">
      <c r="C343" s="9" t="s">
        <v>87</v>
      </c>
      <c r="D343" s="12" t="s">
        <v>176</v>
      </c>
      <c r="E343" s="57" t="s">
        <v>67</v>
      </c>
      <c r="F343" s="30">
        <v>0</v>
      </c>
      <c r="G343" s="14"/>
      <c r="H343" s="15">
        <f aca="true" t="shared" si="13" ref="H343:H351">G343*F343</f>
        <v>0</v>
      </c>
    </row>
    <row r="344" spans="3:8" ht="11.25">
      <c r="C344" s="9" t="s">
        <v>87</v>
      </c>
      <c r="D344" s="12" t="s">
        <v>176</v>
      </c>
      <c r="E344" s="57" t="s">
        <v>67</v>
      </c>
      <c r="F344" s="30">
        <v>0</v>
      </c>
      <c r="G344" s="14"/>
      <c r="H344" s="15">
        <f t="shared" si="13"/>
        <v>0</v>
      </c>
    </row>
    <row r="345" spans="3:8" ht="11.25">
      <c r="C345" s="9" t="s">
        <v>87</v>
      </c>
      <c r="D345" s="12" t="s">
        <v>176</v>
      </c>
      <c r="E345" s="57" t="s">
        <v>67</v>
      </c>
      <c r="F345" s="30">
        <v>0</v>
      </c>
      <c r="G345" s="14"/>
      <c r="H345" s="15">
        <f t="shared" si="13"/>
        <v>0</v>
      </c>
    </row>
    <row r="346" spans="3:8" ht="11.25">
      <c r="C346" s="9" t="s">
        <v>87</v>
      </c>
      <c r="D346" s="12" t="s">
        <v>176</v>
      </c>
      <c r="E346" s="57" t="s">
        <v>67</v>
      </c>
      <c r="F346" s="30">
        <v>0</v>
      </c>
      <c r="G346" s="14"/>
      <c r="H346" s="15">
        <f t="shared" si="13"/>
        <v>0</v>
      </c>
    </row>
    <row r="347" spans="3:8" ht="11.25">
      <c r="C347" s="9" t="s">
        <v>87</v>
      </c>
      <c r="D347" s="12" t="s">
        <v>176</v>
      </c>
      <c r="E347" s="57" t="s">
        <v>67</v>
      </c>
      <c r="F347" s="30">
        <v>0</v>
      </c>
      <c r="G347" s="14"/>
      <c r="H347" s="15">
        <f t="shared" si="13"/>
        <v>0</v>
      </c>
    </row>
    <row r="348" spans="3:8" ht="11.25">
      <c r="C348" s="9" t="s">
        <v>87</v>
      </c>
      <c r="D348" s="12" t="s">
        <v>176</v>
      </c>
      <c r="E348" s="57" t="s">
        <v>67</v>
      </c>
      <c r="F348" s="30">
        <v>0</v>
      </c>
      <c r="G348" s="14"/>
      <c r="H348" s="15">
        <f t="shared" si="13"/>
        <v>0</v>
      </c>
    </row>
    <row r="349" spans="3:8" ht="11.25">
      <c r="C349" s="9" t="s">
        <v>87</v>
      </c>
      <c r="D349" s="12" t="s">
        <v>176</v>
      </c>
      <c r="E349" s="57" t="s">
        <v>67</v>
      </c>
      <c r="F349" s="30">
        <v>0</v>
      </c>
      <c r="G349" s="14"/>
      <c r="H349" s="15">
        <f t="shared" si="13"/>
        <v>0</v>
      </c>
    </row>
    <row r="350" spans="3:8" ht="11.25">
      <c r="C350" s="9" t="s">
        <v>87</v>
      </c>
      <c r="D350" s="12" t="s">
        <v>176</v>
      </c>
      <c r="E350" s="57" t="s">
        <v>67</v>
      </c>
      <c r="F350" s="30">
        <v>0</v>
      </c>
      <c r="G350" s="14"/>
      <c r="H350" s="15">
        <f t="shared" si="13"/>
        <v>0</v>
      </c>
    </row>
    <row r="351" spans="3:8" ht="11.25">
      <c r="C351" s="9" t="s">
        <v>87</v>
      </c>
      <c r="D351" s="12" t="s">
        <v>176</v>
      </c>
      <c r="E351" s="57" t="s">
        <v>67</v>
      </c>
      <c r="F351" s="30">
        <v>0</v>
      </c>
      <c r="G351" s="14"/>
      <c r="H351" s="15">
        <f t="shared" si="13"/>
        <v>0</v>
      </c>
    </row>
    <row r="352" spans="4:8" ht="11.25">
      <c r="D352" s="35"/>
      <c r="E352" s="58"/>
      <c r="F352" s="30"/>
      <c r="G352" s="14"/>
      <c r="H352" s="15"/>
    </row>
    <row r="353" spans="3:8" ht="11.25">
      <c r="C353" s="9" t="s">
        <v>87</v>
      </c>
      <c r="D353" s="9" t="s">
        <v>178</v>
      </c>
      <c r="E353" s="57" t="s">
        <v>67</v>
      </c>
      <c r="F353" s="30">
        <v>0</v>
      </c>
      <c r="G353" s="14"/>
      <c r="H353" s="15">
        <f>G353*F353</f>
        <v>0</v>
      </c>
    </row>
    <row r="354" spans="6:8" ht="11.25">
      <c r="F354" s="35"/>
      <c r="G354" s="42"/>
      <c r="H354" s="15"/>
    </row>
    <row r="355" spans="3:8" ht="11.25">
      <c r="C355" s="9" t="s">
        <v>87</v>
      </c>
      <c r="D355" s="9" t="s">
        <v>185</v>
      </c>
      <c r="E355" s="57" t="s">
        <v>67</v>
      </c>
      <c r="F355" s="30">
        <v>0</v>
      </c>
      <c r="G355" s="14"/>
      <c r="H355" s="15">
        <f>G355*F355</f>
        <v>0</v>
      </c>
    </row>
    <row r="356" spans="4:8" ht="11.25">
      <c r="D356" s="35"/>
      <c r="E356" s="58"/>
      <c r="F356" s="30"/>
      <c r="G356" s="14"/>
      <c r="H356" s="43" t="s">
        <v>179</v>
      </c>
    </row>
    <row r="357" spans="4:8" ht="11.25">
      <c r="D357" s="35"/>
      <c r="E357" s="58"/>
      <c r="F357" s="30"/>
      <c r="G357" s="14"/>
      <c r="H357" s="15">
        <f>SUM(H326:H356)</f>
        <v>0</v>
      </c>
    </row>
    <row r="358" spans="3:8" ht="11.25">
      <c r="C358" s="9" t="s">
        <v>87</v>
      </c>
      <c r="D358" s="9" t="s">
        <v>188</v>
      </c>
      <c r="E358" s="9" t="s">
        <v>63</v>
      </c>
      <c r="F358" s="53">
        <v>0</v>
      </c>
      <c r="G358" s="14"/>
      <c r="H358" s="15">
        <f>F358*H357</f>
        <v>0</v>
      </c>
    </row>
    <row r="359" spans="6:8" ht="11.25">
      <c r="F359" s="30"/>
      <c r="G359" s="42"/>
      <c r="H359" s="43" t="s">
        <v>90</v>
      </c>
    </row>
    <row r="360" spans="4:8" ht="11.25">
      <c r="D360" s="9" t="s">
        <v>180</v>
      </c>
      <c r="E360" s="58"/>
      <c r="F360" s="30"/>
      <c r="G360" s="42"/>
      <c r="H360" s="15">
        <f>SUM(H357:H359)</f>
        <v>0</v>
      </c>
    </row>
    <row r="361" spans="4:8" ht="11.25">
      <c r="D361" s="9"/>
      <c r="E361" s="58"/>
      <c r="F361" s="30"/>
      <c r="G361" s="42"/>
      <c r="H361" s="15"/>
    </row>
    <row r="362" spans="6:8" ht="12" thickBot="1">
      <c r="F362" s="30"/>
      <c r="G362" s="42"/>
      <c r="H362" s="15"/>
    </row>
    <row r="363" spans="2:8" ht="12" thickTop="1">
      <c r="B363" s="67"/>
      <c r="C363" s="67"/>
      <c r="D363" s="67"/>
      <c r="E363" s="67"/>
      <c r="F363" s="67"/>
      <c r="G363" s="67"/>
      <c r="H363" s="67"/>
    </row>
    <row r="364" ht="11.25">
      <c r="B364" s="21"/>
    </row>
    <row r="365" spans="2:8" ht="11.25">
      <c r="B365" s="54" t="s">
        <v>100</v>
      </c>
      <c r="F365" s="29"/>
      <c r="G365" s="15"/>
      <c r="H365" s="29"/>
    </row>
    <row r="366" spans="2:8" ht="11.25">
      <c r="B366" s="21"/>
      <c r="F366" s="29"/>
      <c r="G366" s="15"/>
      <c r="H366" s="29"/>
    </row>
    <row r="369" spans="6:8" ht="11.25">
      <c r="F369" s="29"/>
      <c r="G369" s="15"/>
      <c r="H369" s="29"/>
    </row>
    <row r="370" spans="6:8" ht="11.25">
      <c r="F370" s="29"/>
      <c r="G370" s="15"/>
      <c r="H370" s="29"/>
    </row>
    <row r="371" spans="6:8" ht="11.25">
      <c r="F371" s="29"/>
      <c r="G371" s="15"/>
      <c r="H371" s="29"/>
    </row>
    <row r="372" spans="4:8" ht="11.25">
      <c r="D372" s="7" t="s">
        <v>181</v>
      </c>
      <c r="F372" s="35">
        <v>0</v>
      </c>
      <c r="G372" s="15"/>
      <c r="H372" s="29"/>
    </row>
    <row r="373" spans="4:8" ht="11.25">
      <c r="D373" s="7" t="s">
        <v>17</v>
      </c>
      <c r="E373" s="58"/>
      <c r="F373" s="55">
        <f ca="1">NOW()</f>
        <v>39701.68689085648</v>
      </c>
      <c r="G373" s="15"/>
      <c r="H373" s="29"/>
    </row>
    <row r="374" spans="4:8" ht="11.25">
      <c r="D374" s="7" t="s">
        <v>27</v>
      </c>
      <c r="F374" s="12"/>
      <c r="G374" s="15"/>
      <c r="H374" s="29"/>
    </row>
    <row r="375" ht="11.25">
      <c r="H375" s="29"/>
    </row>
    <row r="376" spans="6:8" ht="11.25">
      <c r="F376" s="56"/>
      <c r="H376" s="29"/>
    </row>
    <row r="377" spans="4:8" ht="11.25">
      <c r="D377" s="7" t="s">
        <v>182</v>
      </c>
      <c r="F377" s="12"/>
      <c r="H377" s="29"/>
    </row>
    <row r="378" spans="4:8" ht="11.25">
      <c r="D378" s="7" t="s">
        <v>183</v>
      </c>
      <c r="F378" s="12"/>
      <c r="H378" s="29"/>
    </row>
    <row r="379" spans="4:8" ht="11.25">
      <c r="D379" s="7" t="s">
        <v>41</v>
      </c>
      <c r="F379" s="12"/>
      <c r="H379" s="29"/>
    </row>
    <row r="380" spans="4:8" ht="11.25">
      <c r="D380" s="7" t="s">
        <v>26</v>
      </c>
      <c r="F380" s="12"/>
      <c r="H380" s="29"/>
    </row>
    <row r="381" spans="4:8" ht="11.25">
      <c r="D381" s="7" t="s">
        <v>53</v>
      </c>
      <c r="F381" s="12"/>
      <c r="H381" s="29"/>
    </row>
    <row r="382" ht="11.25">
      <c r="H382" s="29"/>
    </row>
    <row r="383" ht="11.25">
      <c r="H383" s="29"/>
    </row>
    <row r="384" spans="4:8" ht="11.25">
      <c r="D384" s="9" t="s">
        <v>184</v>
      </c>
      <c r="F384" s="13">
        <v>0.25</v>
      </c>
      <c r="H384" s="29"/>
    </row>
    <row r="385" spans="4:8" ht="11.25">
      <c r="D385" s="9"/>
      <c r="F385" s="13"/>
      <c r="H385" s="29"/>
    </row>
    <row r="386" spans="4:8" ht="11.25">
      <c r="D386" s="9" t="s">
        <v>187</v>
      </c>
      <c r="F386" s="13">
        <v>0.1</v>
      </c>
      <c r="H386" s="29"/>
    </row>
    <row r="387" ht="11.25">
      <c r="H387" s="29"/>
    </row>
    <row r="388" ht="11.25">
      <c r="H388" s="29"/>
    </row>
    <row r="389" spans="2:8" ht="12.75">
      <c r="B389"/>
      <c r="C389"/>
      <c r="D389"/>
      <c r="E389"/>
      <c r="H389" s="29"/>
    </row>
    <row r="390" spans="2:8" ht="12.75">
      <c r="B390"/>
      <c r="C390"/>
      <c r="D390"/>
      <c r="E390"/>
      <c r="H390" s="29"/>
    </row>
    <row r="391" spans="2:8" ht="12.75">
      <c r="B391"/>
      <c r="C391"/>
      <c r="D391" s="71"/>
      <c r="E391" s="71"/>
      <c r="F391" s="11"/>
      <c r="G391" s="11"/>
      <c r="H391" s="29"/>
    </row>
    <row r="392" spans="2:8" ht="12.75">
      <c r="B392"/>
      <c r="C392" s="5"/>
      <c r="D392" s="72"/>
      <c r="E392" s="73"/>
      <c r="F392" s="74"/>
      <c r="G392" s="11"/>
      <c r="H392" s="29"/>
    </row>
    <row r="393" spans="4:8" ht="12.75">
      <c r="D393" s="11"/>
      <c r="E393" s="11"/>
      <c r="F393" s="71"/>
      <c r="G393" s="11"/>
      <c r="H393" s="29"/>
    </row>
    <row r="394" spans="2:8" ht="12.75">
      <c r="B394"/>
      <c r="C394" s="11"/>
      <c r="D394" s="75"/>
      <c r="E394" s="75"/>
      <c r="F394" s="71"/>
      <c r="G394" s="11"/>
      <c r="H394" s="29"/>
    </row>
    <row r="395" spans="2:8" ht="12.75">
      <c r="B395"/>
      <c r="C395" s="11"/>
      <c r="D395" s="11"/>
      <c r="E395" s="11"/>
      <c r="F395" s="71"/>
      <c r="G395" s="11"/>
      <c r="H395" s="29"/>
    </row>
    <row r="396" spans="2:8" ht="12.75">
      <c r="B396"/>
      <c r="C396" s="11"/>
      <c r="D396" s="11"/>
      <c r="E396" s="11"/>
      <c r="F396" s="71"/>
      <c r="G396" s="11"/>
      <c r="H396" s="29"/>
    </row>
    <row r="397" spans="2:8" ht="12.75">
      <c r="B397"/>
      <c r="C397" s="11"/>
      <c r="D397" s="11"/>
      <c r="E397" s="11"/>
      <c r="F397" s="71"/>
      <c r="G397" s="11"/>
      <c r="H397" s="29"/>
    </row>
    <row r="398" spans="4:8" ht="12.75">
      <c r="D398" s="71"/>
      <c r="E398" s="71"/>
      <c r="F398" s="71"/>
      <c r="G398" s="11"/>
      <c r="H398" s="29"/>
    </row>
    <row r="399" spans="2:8" ht="12.75">
      <c r="B399"/>
      <c r="D399" s="11"/>
      <c r="E399" s="11"/>
      <c r="F399" s="11"/>
      <c r="G399" s="11"/>
      <c r="H399" s="29"/>
    </row>
    <row r="400" spans="2:8" ht="12.75">
      <c r="B400"/>
      <c r="H400" s="29"/>
    </row>
    <row r="401" spans="2:8" ht="12.75">
      <c r="B401"/>
      <c r="H401" s="29"/>
    </row>
    <row r="402" spans="2:8" ht="12.75">
      <c r="B402"/>
      <c r="H402" s="29"/>
    </row>
    <row r="403" ht="11.25">
      <c r="H403" s="29"/>
    </row>
    <row r="404" ht="11.25">
      <c r="H404" s="29"/>
    </row>
    <row r="405" ht="11.25">
      <c r="H405" s="29"/>
    </row>
    <row r="406" ht="11.25">
      <c r="H406" s="29"/>
    </row>
    <row r="407" ht="11.25">
      <c r="H407" s="29"/>
    </row>
    <row r="408" ht="11.25">
      <c r="H408" s="29"/>
    </row>
    <row r="409" ht="11.25">
      <c r="H409" s="29"/>
    </row>
    <row r="410" ht="11.25">
      <c r="H410" s="29"/>
    </row>
    <row r="411" ht="11.25">
      <c r="H411" s="29"/>
    </row>
    <row r="412" ht="11.25">
      <c r="H412" s="29"/>
    </row>
    <row r="413" ht="11.25">
      <c r="H413" s="29"/>
    </row>
    <row r="414" ht="11.25">
      <c r="H414" s="29"/>
    </row>
    <row r="415" ht="11.25">
      <c r="H415" s="29"/>
    </row>
    <row r="416" ht="11.25">
      <c r="H416" s="29"/>
    </row>
    <row r="417" ht="11.25">
      <c r="H417" s="29"/>
    </row>
    <row r="418" ht="11.25">
      <c r="H418" s="29"/>
    </row>
    <row r="419" ht="11.25">
      <c r="H419" s="29"/>
    </row>
    <row r="420" ht="11.25">
      <c r="H420" s="29"/>
    </row>
  </sheetData>
  <sheetProtection/>
  <printOptions/>
  <pageMargins left="0.25" right="0.25" top="0.5" bottom="0.5" header="0.34" footer="0.5"/>
  <pageSetup firstPageNumber="1" useFirstPageNumber="1" fitToHeight="0" horizontalDpi="600" verticalDpi="600" orientation="portrait" r:id="rId1"/>
  <headerFooter alignWithMargins="0">
    <oddFooter>&amp;L&amp;"LinePrinter,Regular"Form B-2 Page &amp;P</oddFooter>
  </headerFooter>
  <rowBreaks count="8" manualBreakCount="8">
    <brk id="52" max="65535" man="1"/>
    <brk id="91" max="65535" man="1"/>
    <brk id="129" max="65535" man="1"/>
    <brk id="168" max="65535" man="1"/>
    <brk id="208" max="65535" man="1"/>
    <brk id="246" max="65535" man="1"/>
    <brk id="284" max="65535" man="1"/>
    <brk id="3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Nolte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WCCHUA</dc:creator>
  <cp:keywords/>
  <dc:description/>
  <cp:lastModifiedBy>Employee</cp:lastModifiedBy>
  <cp:lastPrinted>2008-09-10T21:30:54Z</cp:lastPrinted>
  <dcterms:created xsi:type="dcterms:W3CDTF">1998-10-06T23:35:16Z</dcterms:created>
  <dcterms:modified xsi:type="dcterms:W3CDTF">2008-09-10T23:29:40Z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